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19420" windowHeight="11020"/>
  </bookViews>
  <sheets>
    <sheet name="Danh mục bổ sung" sheetId="2" r:id="rId1"/>
    <sheet name="Chỉ tiêu đến năm 2030" sheetId="1" r:id="rId2"/>
  </sheets>
  <definedNames>
    <definedName name="_xlnm.Print_Area" localSheetId="0">'Danh mục bổ sung'!$A$1:$S$15</definedName>
    <definedName name="_xlnm.Print_Titles" localSheetId="1">'Chỉ tiêu đến năm 2030'!$4:$5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2" i="1" l="1"/>
  <c r="F28" i="1"/>
  <c r="F39" i="1"/>
  <c r="F46" i="1"/>
  <c r="F60" i="1"/>
  <c r="F64" i="1"/>
  <c r="F8" i="1"/>
  <c r="G48" i="1"/>
  <c r="G47" i="1"/>
  <c r="F10" i="1"/>
  <c r="F11" i="1"/>
  <c r="F12" i="1"/>
  <c r="F13" i="1"/>
  <c r="F15" i="1"/>
  <c r="F16" i="1"/>
  <c r="F17" i="1"/>
  <c r="F18" i="1"/>
  <c r="F20" i="1"/>
  <c r="F21" i="1"/>
  <c r="F9" i="1"/>
  <c r="F61" i="1"/>
  <c r="F47" i="1"/>
  <c r="C15" i="2"/>
  <c r="D15" i="2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F65" i="1" l="1"/>
  <c r="F62" i="1"/>
  <c r="F59" i="1"/>
  <c r="F58" i="1"/>
  <c r="F57" i="1"/>
  <c r="F56" i="1"/>
  <c r="F55" i="1"/>
  <c r="F54" i="1"/>
  <c r="F53" i="1"/>
  <c r="F52" i="1"/>
  <c r="F51" i="1"/>
  <c r="F48" i="1"/>
  <c r="F44" i="1"/>
  <c r="F43" i="1"/>
  <c r="F41" i="1"/>
  <c r="F33" i="1"/>
  <c r="F32" i="1"/>
  <c r="F31" i="1"/>
  <c r="F29" i="1"/>
  <c r="F25" i="1"/>
  <c r="F24" i="1"/>
  <c r="E7" i="1" l="1"/>
  <c r="F7" i="1" s="1"/>
</calcChain>
</file>

<file path=xl/sharedStrings.xml><?xml version="1.0" encoding="utf-8"?>
<sst xmlns="http://schemas.openxmlformats.org/spreadsheetml/2006/main" count="234" uniqueCount="218">
  <si>
    <t>Loại đất</t>
  </si>
  <si>
    <t>Mã</t>
  </si>
  <si>
    <t/>
  </si>
  <si>
    <t>Tổng diện tích</t>
  </si>
  <si>
    <t>TS</t>
  </si>
  <si>
    <t>NNP</t>
  </si>
  <si>
    <t>1.1</t>
  </si>
  <si>
    <t xml:space="preserve">Đất trồng lúa </t>
  </si>
  <si>
    <t>LUA</t>
  </si>
  <si>
    <t>1.1.1</t>
  </si>
  <si>
    <t>Đất chuyên trồng lúa</t>
  </si>
  <si>
    <t>LUC</t>
  </si>
  <si>
    <t>1.1.2</t>
  </si>
  <si>
    <t>Đất trồng lúa còn lại</t>
  </si>
  <si>
    <t>LUK</t>
  </si>
  <si>
    <t>1.2</t>
  </si>
  <si>
    <t>Đất trồng cây hằng năm khác</t>
  </si>
  <si>
    <t>HNK</t>
  </si>
  <si>
    <t>1.3</t>
  </si>
  <si>
    <t>Đất trồng cây lâu năm</t>
  </si>
  <si>
    <t>CLN</t>
  </si>
  <si>
    <t>Đất rừng đặc dụng</t>
  </si>
  <si>
    <t>RDD</t>
  </si>
  <si>
    <t>Đất rừng phòng hộ</t>
  </si>
  <si>
    <t>RPH</t>
  </si>
  <si>
    <t>Đất rừng sản xuất</t>
  </si>
  <si>
    <t>RSX</t>
  </si>
  <si>
    <t>Trong đó: Đất rừng sản xuất là rừng tự nhiên</t>
  </si>
  <si>
    <t>RSN</t>
  </si>
  <si>
    <t>1.7</t>
  </si>
  <si>
    <t>Đất nuôi trồng thủy sản</t>
  </si>
  <si>
    <t>NTS</t>
  </si>
  <si>
    <t>1.8</t>
  </si>
  <si>
    <t>Đất chăn nuôi tập trung</t>
  </si>
  <si>
    <t>CNT</t>
  </si>
  <si>
    <t>1.9</t>
  </si>
  <si>
    <t>Đất làm muối</t>
  </si>
  <si>
    <t>LMU</t>
  </si>
  <si>
    <t>1.10</t>
  </si>
  <si>
    <t>Đất nông nghiệp khác</t>
  </si>
  <si>
    <t>NKH</t>
  </si>
  <si>
    <t>PNN</t>
  </si>
  <si>
    <t>2.1</t>
  </si>
  <si>
    <t>Đất ở tại nông thôn</t>
  </si>
  <si>
    <t>ONT</t>
  </si>
  <si>
    <t>2.2</t>
  </si>
  <si>
    <t>Đất ở tại đô thị</t>
  </si>
  <si>
    <t>ODT</t>
  </si>
  <si>
    <t>2.3</t>
  </si>
  <si>
    <t xml:space="preserve">Đất xây dựng trụ sở cơ quan </t>
  </si>
  <si>
    <t>TSC</t>
  </si>
  <si>
    <t>Đất quốc phòng</t>
  </si>
  <si>
    <t>Đất an ninh</t>
  </si>
  <si>
    <t>2.6</t>
  </si>
  <si>
    <t>Đất xây dựng công trình sự nghiệp</t>
  </si>
  <si>
    <t>DSN</t>
  </si>
  <si>
    <t>2.6.1</t>
  </si>
  <si>
    <t>Đất  xây dựng cơ sở văn hóa</t>
  </si>
  <si>
    <t>DVH</t>
  </si>
  <si>
    <t>2.6.2</t>
  </si>
  <si>
    <t>Đất xây dựng cơ sở xã hội</t>
  </si>
  <si>
    <t>DXH</t>
  </si>
  <si>
    <t>2.6.3</t>
  </si>
  <si>
    <t>Đất xây dựng cơ sở y tế</t>
  </si>
  <si>
    <t>DYT</t>
  </si>
  <si>
    <t>2.6.4</t>
  </si>
  <si>
    <t>Đất xây dựng cơ sở giáo dục và đào tạo</t>
  </si>
  <si>
    <t>DGD</t>
  </si>
  <si>
    <t>2.6.5</t>
  </si>
  <si>
    <t>Đất xây dựng cơ sở thể dục, thể thao</t>
  </si>
  <si>
    <t>DTT</t>
  </si>
  <si>
    <t>2.6.6</t>
  </si>
  <si>
    <t>Đất xây dựng cơ sở khoa học và công nghệ</t>
  </si>
  <si>
    <t>DKH</t>
  </si>
  <si>
    <t>2.6.7</t>
  </si>
  <si>
    <t>Đất xây dựng cơ sở môi trường</t>
  </si>
  <si>
    <t>DMT</t>
  </si>
  <si>
    <t>2.6.8</t>
  </si>
  <si>
    <t xml:space="preserve">Đất xây dựng cơ sở khí tượng thủy văn </t>
  </si>
  <si>
    <t>DKT</t>
  </si>
  <si>
    <t>2.6.9</t>
  </si>
  <si>
    <t>Đất xây dựng cơ sở ngoại giao</t>
  </si>
  <si>
    <t>DNG</t>
  </si>
  <si>
    <t>2.6.10</t>
  </si>
  <si>
    <t>Đất xây dựng công trình sự nghiệp khác</t>
  </si>
  <si>
    <t>DSK</t>
  </si>
  <si>
    <t>2.7</t>
  </si>
  <si>
    <t>Đất sản xuất, kinh doanh phi nông nghiệp</t>
  </si>
  <si>
    <t>CSK</t>
  </si>
  <si>
    <t>2.7.1</t>
  </si>
  <si>
    <t>Đất khu công nghiệp</t>
  </si>
  <si>
    <t>SKK</t>
  </si>
  <si>
    <t>2.7.2</t>
  </si>
  <si>
    <t>Đất cụm công nghiệp</t>
  </si>
  <si>
    <t>SKN</t>
  </si>
  <si>
    <t>2.7.3</t>
  </si>
  <si>
    <t>Đất khu công nghệ thông tin tập trung</t>
  </si>
  <si>
    <t>SCT</t>
  </si>
  <si>
    <t>2.7.4</t>
  </si>
  <si>
    <t>Đất thương mại, dịch vụ</t>
  </si>
  <si>
    <t>TMD</t>
  </si>
  <si>
    <t>2.7.5</t>
  </si>
  <si>
    <t>Đất cơ sở sản xuất phi nông nghiệp</t>
  </si>
  <si>
    <t>SKC</t>
  </si>
  <si>
    <t>2.7.6</t>
  </si>
  <si>
    <t>Đất sử dụng cho hoạt động khoáng sản</t>
  </si>
  <si>
    <t>SKS</t>
  </si>
  <si>
    <t>2.8</t>
  </si>
  <si>
    <t>Đất sử dụng vào mục đích công cộng</t>
  </si>
  <si>
    <t>CCC</t>
  </si>
  <si>
    <t>2.8.1</t>
  </si>
  <si>
    <t>Đất công trình giao thông</t>
  </si>
  <si>
    <t>DGT</t>
  </si>
  <si>
    <t>2.8.2</t>
  </si>
  <si>
    <t>Đất công trình thủy lợi</t>
  </si>
  <si>
    <t>DTL</t>
  </si>
  <si>
    <t>2.8.3</t>
  </si>
  <si>
    <t>Đất công trình cấp nước, thoát nước</t>
  </si>
  <si>
    <t>DCT</t>
  </si>
  <si>
    <t>2.8.4</t>
  </si>
  <si>
    <t xml:space="preserve">Đất công trình phòng, chống thiên tai </t>
  </si>
  <si>
    <t>DPC</t>
  </si>
  <si>
    <t>2.8.5</t>
  </si>
  <si>
    <t xml:space="preserve">Đất có di tích lịch sử - văn hóa, danh lam thắng cảnh, di sản thiên nhiên </t>
  </si>
  <si>
    <t>DDD</t>
  </si>
  <si>
    <t>2.8.6</t>
  </si>
  <si>
    <t xml:space="preserve">Đất công trình xử lý chất thải </t>
  </si>
  <si>
    <t>DRA</t>
  </si>
  <si>
    <t>2.8.7</t>
  </si>
  <si>
    <t xml:space="preserve">Đất công trình năng lượng, chiếu sáng công cộng </t>
  </si>
  <si>
    <t>DNL</t>
  </si>
  <si>
    <t>2.8.8</t>
  </si>
  <si>
    <t xml:space="preserve">Đất công trình hạ tầng bưu chính, viễn thông, công nghệ thông tin </t>
  </si>
  <si>
    <t>DBV</t>
  </si>
  <si>
    <t>2.8.9</t>
  </si>
  <si>
    <t xml:space="preserve">Đất chợ dân sinh, chợ đầu mối </t>
  </si>
  <si>
    <t>DCH</t>
  </si>
  <si>
    <t>2.8.10</t>
  </si>
  <si>
    <t xml:space="preserve">Đất khu vui chơi, giải trí công cộng, sinh hoạt cộng đồng </t>
  </si>
  <si>
    <t>DKV</t>
  </si>
  <si>
    <t>2.9</t>
  </si>
  <si>
    <t>Đất tôn giáo</t>
  </si>
  <si>
    <t>TON</t>
  </si>
  <si>
    <t>2.10</t>
  </si>
  <si>
    <t xml:space="preserve">Đất tín ngưỡng </t>
  </si>
  <si>
    <t>TIN</t>
  </si>
  <si>
    <t>2.11</t>
  </si>
  <si>
    <t xml:space="preserve">Đất nghĩa trang, nhà tang lễ, cơ sở hỏa táng; đất cơ sở lưu trữ tro cốt </t>
  </si>
  <si>
    <t>NTD</t>
  </si>
  <si>
    <t>2.12</t>
  </si>
  <si>
    <t>Đất có mặt nước chuyên dùng</t>
  </si>
  <si>
    <t>TVC</t>
  </si>
  <si>
    <t>2.12.1</t>
  </si>
  <si>
    <t xml:space="preserve">Đất có mặt nước chuyên dùng dạng ao, hồ, đầm, phá </t>
  </si>
  <si>
    <t>MNC</t>
  </si>
  <si>
    <t>2.12.2</t>
  </si>
  <si>
    <t xml:space="preserve">Đất có mặt nước dạng sông, ngòi, kênh, rạch, suối </t>
  </si>
  <si>
    <t>2.13</t>
  </si>
  <si>
    <t xml:space="preserve">Đất phi nông nghiệp khác </t>
  </si>
  <si>
    <t>Nhóm đất chưa sử dụng</t>
  </si>
  <si>
    <t>3.1</t>
  </si>
  <si>
    <t>Đất bằng chưa sử dụng</t>
  </si>
  <si>
    <t>3.2</t>
  </si>
  <si>
    <t>Đất đồi núi chưa sử dụng</t>
  </si>
  <si>
    <t>3.3</t>
  </si>
  <si>
    <t>Núi đá không có rừng cây</t>
  </si>
  <si>
    <t>3.4</t>
  </si>
  <si>
    <t>Đất có mặt nước chưa sử dụng</t>
  </si>
  <si>
    <t>Diện tích hiện trạng năm 2025</t>
  </si>
  <si>
    <t>Tăng (+); giảm (-)</t>
  </si>
  <si>
    <t xml:space="preserve"> (7=6-5)</t>
  </si>
  <si>
    <t>Ghi chú</t>
  </si>
  <si>
    <t>TT</t>
  </si>
  <si>
    <t>NHÓM ĐẤT NÔNG NGHIỆP</t>
  </si>
  <si>
    <t>NHÓM ĐẤT PHI NÔNG NGHIỆP</t>
  </si>
  <si>
    <t>SON</t>
  </si>
  <si>
    <t>PNK</t>
  </si>
  <si>
    <t>CSD</t>
  </si>
  <si>
    <t>BCS</t>
  </si>
  <si>
    <t>DCS</t>
  </si>
  <si>
    <t>NCS</t>
  </si>
  <si>
    <t>MCS</t>
  </si>
  <si>
    <t>Diện tích sử dụng đất đến năm 2030 (Quyết định số: 2778/QĐ-UBND ngày 19/11/2025 
của UBND tỉnh)</t>
  </si>
  <si>
    <t>Diện tích sử dụng đất đến năm 2030 (Sau khi đề xuất điều chỉnh, bổ sung)</t>
  </si>
  <si>
    <t>Biểu 1</t>
  </si>
  <si>
    <t>Đơn vị tính: Ha</t>
  </si>
  <si>
    <t>STT</t>
  </si>
  <si>
    <t>Tổng diện tích dự án</t>
  </si>
  <si>
    <t>Diện tích đã có trong chỉ tiêu chỉ tiêu sử dụng đất được phê duyệt</t>
  </si>
  <si>
    <t>Diện tích đề xuất bổ sung chỉ tiêu sử dụng đất</t>
  </si>
  <si>
    <t>Lấy từ các loại đất</t>
  </si>
  <si>
    <t>Địa điểm (thôn/tổ dân phố)</t>
  </si>
  <si>
    <t>3=4+5</t>
  </si>
  <si>
    <t>Tổng</t>
  </si>
  <si>
    <t>Biểu 2</t>
  </si>
  <si>
    <t>Tên công trình, dự án</t>
  </si>
  <si>
    <t>TRONG ĐÓ</t>
  </si>
  <si>
    <t>Trong đó RSX là rừng tự nhiên</t>
  </si>
  <si>
    <t>Trong đó RSX là rừng trồng</t>
  </si>
  <si>
    <t xml:space="preserve">Mở rộng cầu Hải Ninh </t>
  </si>
  <si>
    <t>TDP Tân Thắng</t>
  </si>
  <si>
    <t>TDP Bắc Ninh</t>
  </si>
  <si>
    <t>Quyết định chấp thuận chủ trương đầu tư Dự án Nhà máy điện gió Kỳ Ninh-Hà Tĩnh số 36/QĐ-UBND ngày 14/9/2026 của UBND tỉnh</t>
  </si>
  <si>
    <t>Quyết định số 88/QĐ-KKT ngày 02/3/2015 về việc phê duyệt bổ sung Quy hoạch chi tiết xây dựng công trình Cống ngăn mặn, giữ ngọt, thoát lũ (Bara) Kỳ Hà, tỷ lệ 1/500</t>
  </si>
  <si>
    <t>Dự án Cống ngăn mặn, giữ ngọt, thoát lũ (Bara) Kỳ Hà</t>
  </si>
  <si>
    <t>TDP Kỳ Hà</t>
  </si>
  <si>
    <t>5=6+7+8+9+10</t>
  </si>
  <si>
    <t>DANH MỤC CÔNG TRÌNH, DỰ ÁN ĐỀ XUẤT BỔ SUNG CHỈ TIÊU ĐẾN NĂM 2030
TRÊN ĐỊA BÀN PHƯỜNG HẢI NINH, TỈNH HÀ TĨNH</t>
  </si>
  <si>
    <t>(Kèm theo Báo cáo số         /BC-UBND ngày        /       /2026 của UBND phường)</t>
  </si>
  <si>
    <r>
      <t xml:space="preserve">Đề xuất phân bổ chỉ tiêu sử dụng đất đến năm 2030 phường Hải Ninh
</t>
    </r>
    <r>
      <rPr>
        <i/>
        <sz val="11"/>
        <rFont val="Times New Roman"/>
        <family val="1"/>
      </rPr>
      <t>(Kèm theo Báo cáo số         /BC-UBND ngày        /       /2026 của UBND phường)</t>
    </r>
  </si>
  <si>
    <t>Báo cáo số 6701/BC-STC ngày 14/9/2026 của Sở Tài chính về Kết quả thẩm định Báo cáo đề xuất chủ trương đầu tư Dự án Xây dựng cầu Hải Ninh tại Km3+050, đường tỉnh ĐT.555</t>
  </si>
  <si>
    <t>Dự án nhà máy điện gió Eco Wind Kỳ Anh</t>
  </si>
  <si>
    <t>Dự án nhà máy điện gió Kỳ Anh</t>
  </si>
  <si>
    <t>Dự án điện gió Kỳ Ninh - Hà Tĩnh</t>
  </si>
  <si>
    <t>Công văn số 0363/082026/CV/DA-VinEnergo ngày 11/8/2026 của Công ty Cổ phần Năng lượng VinEnergo</t>
  </si>
  <si>
    <t>TDP Bắc Ninh, Bắc Hải, Nam Hải, Kỳ Hà</t>
  </si>
  <si>
    <t>Quy hoạch đất ở đô thị</t>
  </si>
  <si>
    <t>TDP Trung Hà, Nam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</si>
</sst>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0;\-0.00;;@"/>
    <numFmt numFmtId="165" formatCode="0;[Red]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8"/>
      <name val="Times New Roman"/>
      <family val="1"/>
    </font>
    <font>
      <sz val="14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1"/>
      <name val="Arial"/>
      <family val="2"/>
    </font>
    <font>
      <i/>
      <sz val="11"/>
      <name val="Times New Roman"/>
      <family val="1"/>
    </font>
    <font>
      <sz val="11"/>
      <name val="Times New Roman"/>
      <family val="1"/>
      <charset val="163"/>
    </font>
    <font>
      <sz val="10"/>
      <name val="Arial"/>
      <family val="2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name val="Aptos Narrow"/>
      <family val="2"/>
      <scheme val="minor"/>
    </font>
    <font>
      <sz val="7"/>
      <name val="Times New Roman"/>
      <family val="1"/>
      <charset val="163"/>
    </font>
    <font>
      <sz val="7"/>
      <color theme="1"/>
      <name val="Times New Roman"/>
      <family val="1"/>
      <charset val="163"/>
    </font>
    <font>
      <sz val="11"/>
      <color rgb="FF081B3A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4" fillId="0" borderId="0"/>
    <xf numFmtId="0" fontId="15" fillId="0" borderId="0"/>
    <xf numFmtId="0" fontId="14" fillId="0" borderId="0"/>
    <xf numFmtId="0" fontId="16" fillId="0" borderId="0"/>
  </cellStyleXfs>
  <cellXfs count="58">
    <xf numFmtId="0" fontId="0" fillId="0" borderId="0" xfId="0"/>
    <xf numFmtId="0" fontId="11" fillId="0" borderId="0" xfId="0" applyFont="1"/>
    <xf numFmtId="4" fontId="11" fillId="0" borderId="0" xfId="0" applyNumberFormat="1" applyFont="1"/>
    <xf numFmtId="0" fontId="11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2" fontId="8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4" fontId="13" fillId="0" borderId="1" xfId="2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2" fontId="13" fillId="0" borderId="1" xfId="0" applyNumberFormat="1" applyFont="1" applyBorder="1" applyAlignment="1">
      <alignment horizontal="center" vertical="center" wrapText="1"/>
    </xf>
    <xf numFmtId="4" fontId="5" fillId="0" borderId="1" xfId="1" applyNumberFormat="1" applyFont="1" applyFill="1" applyBorder="1" applyAlignment="1">
      <alignment horizontal="center" vertical="center" wrapText="1"/>
    </xf>
    <xf numFmtId="4" fontId="6" fillId="0" borderId="1" xfId="1" applyNumberFormat="1" applyFont="1" applyFill="1" applyBorder="1" applyAlignment="1">
      <alignment horizontal="center" vertical="center" wrapText="1"/>
    </xf>
    <xf numFmtId="4" fontId="18" fillId="0" borderId="1" xfId="1" applyNumberFormat="1" applyFont="1" applyFill="1" applyBorder="1" applyAlignment="1">
      <alignment horizontal="center" vertical="center" wrapText="1"/>
    </xf>
    <xf numFmtId="4" fontId="19" fillId="0" borderId="1" xfId="1" applyNumberFormat="1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37" fontId="6" fillId="0" borderId="1" xfId="0" applyNumberFormat="1" applyFont="1" applyBorder="1" applyAlignment="1">
      <alignment horizontal="center" vertical="center" wrapText="1"/>
    </xf>
    <xf numFmtId="37" fontId="6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6">
    <cellStyle name="Comma" xfId="1" builtinId="3"/>
    <cellStyle name="Normal" xfId="0" builtinId="0"/>
    <cellStyle name="Normal 10 2" xfId="4"/>
    <cellStyle name="Normal 10 2 2" xfId="3"/>
    <cellStyle name="Normal 21 3" xfId="5"/>
    <cellStyle name="Normal_Sheet1_2" xfId="2"/>
  </cellStyles>
  <dxfs count="7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T15"/>
  <sheetViews>
    <sheetView tabSelected="1" view="pageBreakPreview" topLeftCell="A7" zoomScale="60" zoomScaleNormal="100" workbookViewId="0">
      <selection activeCell="S14" sqref="S14"/>
    </sheetView>
  </sheetViews>
  <sheetFormatPr defaultRowHeight="14"/>
  <cols>
    <col min="1" max="1" width="6.33203125" customWidth="1"/>
    <col min="2" max="2" width="27.4140625" customWidth="1"/>
    <col min="4" max="4" width="9.75" customWidth="1"/>
    <col min="5" max="5" width="14.9140625" customWidth="1"/>
    <col min="16" max="17" width="6.9140625" customWidth="1"/>
    <col min="18" max="18" width="23.75" customWidth="1"/>
    <col min="19" max="19" width="47.75" customWidth="1"/>
  </cols>
  <sheetData>
    <row r="1" spans="1:20" ht="23.25" customHeight="1">
      <c r="A1" s="46" t="s">
        <v>184</v>
      </c>
      <c r="B1" s="46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3"/>
      <c r="S1" s="3"/>
    </row>
    <row r="2" spans="1:20" ht="33" customHeight="1">
      <c r="A2" s="47" t="s">
        <v>207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1:20" ht="18.75" customHeight="1">
      <c r="A3" s="48" t="s">
        <v>208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20" ht="14.4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49" t="s">
        <v>185</v>
      </c>
      <c r="T4" s="50"/>
    </row>
    <row r="5" spans="1:20" ht="23.25" customHeight="1">
      <c r="A5" s="39" t="s">
        <v>186</v>
      </c>
      <c r="B5" s="39" t="s">
        <v>195</v>
      </c>
      <c r="C5" s="39" t="s">
        <v>187</v>
      </c>
      <c r="D5" s="42" t="s">
        <v>196</v>
      </c>
      <c r="E5" s="43"/>
      <c r="F5" s="51" t="s">
        <v>190</v>
      </c>
      <c r="G5" s="52"/>
      <c r="H5" s="52"/>
      <c r="I5" s="52"/>
      <c r="J5" s="52"/>
      <c r="K5" s="52"/>
      <c r="L5" s="52"/>
      <c r="M5" s="52"/>
      <c r="N5" s="52"/>
      <c r="O5" s="52"/>
      <c r="P5" s="52"/>
      <c r="Q5" s="38"/>
      <c r="R5" s="39" t="s">
        <v>191</v>
      </c>
      <c r="S5" s="53" t="s">
        <v>171</v>
      </c>
    </row>
    <row r="6" spans="1:20" ht="24" customHeight="1">
      <c r="A6" s="40"/>
      <c r="B6" s="40"/>
      <c r="C6" s="40"/>
      <c r="D6" s="44"/>
      <c r="E6" s="45"/>
      <c r="F6" s="39" t="s">
        <v>8</v>
      </c>
      <c r="G6" s="39" t="s">
        <v>22</v>
      </c>
      <c r="H6" s="39" t="s">
        <v>24</v>
      </c>
      <c r="I6" s="54" t="s">
        <v>26</v>
      </c>
      <c r="J6" s="55"/>
      <c r="K6" s="39" t="s">
        <v>17</v>
      </c>
      <c r="L6" s="39" t="s">
        <v>31</v>
      </c>
      <c r="M6" s="39" t="s">
        <v>112</v>
      </c>
      <c r="N6" s="39" t="s">
        <v>115</v>
      </c>
      <c r="O6" s="39" t="s">
        <v>154</v>
      </c>
      <c r="P6" s="39" t="s">
        <v>148</v>
      </c>
      <c r="Q6" s="39" t="s">
        <v>178</v>
      </c>
      <c r="R6" s="40"/>
      <c r="S6" s="53"/>
    </row>
    <row r="7" spans="1:20" ht="105" customHeight="1">
      <c r="A7" s="41"/>
      <c r="B7" s="41"/>
      <c r="C7" s="41"/>
      <c r="D7" s="4" t="s">
        <v>188</v>
      </c>
      <c r="E7" s="11" t="s">
        <v>189</v>
      </c>
      <c r="F7" s="41"/>
      <c r="G7" s="41"/>
      <c r="H7" s="41"/>
      <c r="I7" s="4" t="s">
        <v>197</v>
      </c>
      <c r="J7" s="4" t="s">
        <v>198</v>
      </c>
      <c r="K7" s="41"/>
      <c r="L7" s="41"/>
      <c r="M7" s="41"/>
      <c r="N7" s="41"/>
      <c r="O7" s="41"/>
      <c r="P7" s="41"/>
      <c r="Q7" s="41"/>
      <c r="R7" s="41"/>
      <c r="S7" s="53"/>
    </row>
    <row r="8" spans="1:20" s="16" customFormat="1" ht="13.75">
      <c r="A8" s="5">
        <v>1</v>
      </c>
      <c r="B8" s="5">
        <v>2</v>
      </c>
      <c r="C8" s="6" t="s">
        <v>192</v>
      </c>
      <c r="D8" s="6">
        <v>4</v>
      </c>
      <c r="E8" s="6" t="s">
        <v>206</v>
      </c>
      <c r="F8" s="6">
        <v>6</v>
      </c>
      <c r="G8" s="6">
        <v>7</v>
      </c>
      <c r="H8" s="6">
        <v>8</v>
      </c>
      <c r="I8" s="6"/>
      <c r="J8" s="6">
        <v>9</v>
      </c>
      <c r="K8" s="6"/>
      <c r="L8" s="6">
        <v>10</v>
      </c>
      <c r="M8" s="6"/>
      <c r="N8" s="6"/>
      <c r="O8" s="6"/>
      <c r="P8" s="6">
        <v>10</v>
      </c>
      <c r="Q8" s="6"/>
      <c r="R8" s="6"/>
      <c r="S8" s="5"/>
    </row>
    <row r="9" spans="1:20" ht="42">
      <c r="A9" s="5">
        <v>1</v>
      </c>
      <c r="B9" s="12" t="s">
        <v>199</v>
      </c>
      <c r="C9" s="17">
        <v>0.65</v>
      </c>
      <c r="D9" s="8">
        <v>0</v>
      </c>
      <c r="E9" s="8">
        <v>0.65</v>
      </c>
      <c r="F9" s="8"/>
      <c r="G9" s="8"/>
      <c r="H9" s="8">
        <v>0.65</v>
      </c>
      <c r="I9" s="8"/>
      <c r="J9" s="8"/>
      <c r="K9" s="8"/>
      <c r="L9" s="8"/>
      <c r="M9" s="8"/>
      <c r="N9" s="8"/>
      <c r="O9" s="8"/>
      <c r="P9" s="8"/>
      <c r="Q9" s="8"/>
      <c r="R9" s="13" t="s">
        <v>200</v>
      </c>
      <c r="S9" s="13" t="s">
        <v>210</v>
      </c>
    </row>
    <row r="10" spans="1:20" ht="42">
      <c r="A10" s="5">
        <v>2</v>
      </c>
      <c r="B10" s="12" t="s">
        <v>213</v>
      </c>
      <c r="C10" s="17">
        <v>2.79</v>
      </c>
      <c r="D10" s="8">
        <v>0</v>
      </c>
      <c r="E10" s="8">
        <v>2.79</v>
      </c>
      <c r="F10" s="8"/>
      <c r="G10" s="8"/>
      <c r="H10" s="8"/>
      <c r="I10" s="8"/>
      <c r="J10" s="8">
        <v>2.79</v>
      </c>
      <c r="K10" s="8"/>
      <c r="L10" s="8"/>
      <c r="M10" s="8"/>
      <c r="N10" s="8"/>
      <c r="O10" s="8"/>
      <c r="P10" s="8"/>
      <c r="Q10" s="8"/>
      <c r="R10" s="15" t="s">
        <v>201</v>
      </c>
      <c r="S10" s="14" t="s">
        <v>202</v>
      </c>
    </row>
    <row r="11" spans="1:20" ht="42">
      <c r="A11" s="5">
        <v>3</v>
      </c>
      <c r="B11" s="7" t="s">
        <v>204</v>
      </c>
      <c r="C11" s="17">
        <v>2.2000000000000002</v>
      </c>
      <c r="D11" s="8">
        <v>0</v>
      </c>
      <c r="E11" s="17">
        <v>2.2000000000000002</v>
      </c>
      <c r="F11" s="17"/>
      <c r="G11" s="17"/>
      <c r="H11" s="8"/>
      <c r="I11" s="8"/>
      <c r="J11" s="8"/>
      <c r="K11" s="8"/>
      <c r="L11" s="8">
        <v>2.2000000000000002</v>
      </c>
      <c r="M11" s="8"/>
      <c r="N11" s="8"/>
      <c r="O11" s="8"/>
      <c r="P11" s="8"/>
      <c r="Q11" s="8"/>
      <c r="R11" s="15" t="s">
        <v>205</v>
      </c>
      <c r="S11" s="14" t="s">
        <v>203</v>
      </c>
    </row>
    <row r="12" spans="1:20" ht="42.65" customHeight="1">
      <c r="A12" s="5">
        <v>4</v>
      </c>
      <c r="B12" s="7" t="s">
        <v>211</v>
      </c>
      <c r="C12" s="17">
        <v>3.06</v>
      </c>
      <c r="D12" s="8">
        <v>0</v>
      </c>
      <c r="E12" s="17">
        <v>3.06</v>
      </c>
      <c r="F12" s="17">
        <v>0.98</v>
      </c>
      <c r="G12" s="17"/>
      <c r="H12" s="8"/>
      <c r="I12" s="8"/>
      <c r="J12" s="8">
        <v>0.4</v>
      </c>
      <c r="K12" s="8"/>
      <c r="L12" s="8">
        <v>1.68</v>
      </c>
      <c r="M12" s="8"/>
      <c r="N12" s="8"/>
      <c r="O12" s="8"/>
      <c r="P12" s="8"/>
      <c r="Q12" s="8"/>
      <c r="R12" s="15" t="s">
        <v>215</v>
      </c>
      <c r="S12" s="14" t="s">
        <v>214</v>
      </c>
    </row>
    <row r="13" spans="1:20" ht="42.65" customHeight="1">
      <c r="A13" s="5">
        <v>5</v>
      </c>
      <c r="B13" s="7" t="s">
        <v>212</v>
      </c>
      <c r="C13" s="17">
        <v>2.39</v>
      </c>
      <c r="D13" s="8">
        <v>0</v>
      </c>
      <c r="E13" s="17">
        <v>2.39</v>
      </c>
      <c r="F13" s="17">
        <v>0.71</v>
      </c>
      <c r="G13" s="17"/>
      <c r="H13" s="8"/>
      <c r="I13" s="8"/>
      <c r="J13" s="8">
        <v>0.32</v>
      </c>
      <c r="K13" s="8"/>
      <c r="L13" s="8">
        <v>1.36</v>
      </c>
      <c r="M13" s="8"/>
      <c r="N13" s="8"/>
      <c r="O13" s="8"/>
      <c r="P13" s="8"/>
      <c r="Q13" s="8"/>
      <c r="R13" s="15" t="s">
        <v>215</v>
      </c>
      <c r="S13" s="14" t="s">
        <v>214</v>
      </c>
    </row>
    <row r="14" spans="1:20" ht="42.65" customHeight="1">
      <c r="A14" s="5">
        <v>6</v>
      </c>
      <c r="B14" s="7" t="s">
        <v>216</v>
      </c>
      <c r="C14" s="17">
        <v>100</v>
      </c>
      <c r="D14" s="8">
        <v>0</v>
      </c>
      <c r="E14" s="17">
        <v>100</v>
      </c>
      <c r="F14" s="17">
        <v>83.2</v>
      </c>
      <c r="G14" s="17"/>
      <c r="H14" s="8"/>
      <c r="I14" s="8"/>
      <c r="J14" s="8"/>
      <c r="K14" s="8">
        <v>2</v>
      </c>
      <c r="L14" s="8">
        <v>3.7</v>
      </c>
      <c r="M14" s="8">
        <v>3.5</v>
      </c>
      <c r="N14" s="8">
        <v>2.6</v>
      </c>
      <c r="O14" s="8">
        <v>0.1</v>
      </c>
      <c r="P14" s="8">
        <v>3.7</v>
      </c>
      <c r="Q14" s="8">
        <v>1.2</v>
      </c>
      <c r="R14" s="15" t="s">
        <v>217</v>
      </c>
      <c r="S14" s="14"/>
    </row>
    <row r="15" spans="1:20" ht="23.25" customHeight="1">
      <c r="A15" s="9"/>
      <c r="B15" s="4" t="s">
        <v>193</v>
      </c>
      <c r="C15" s="22">
        <f>SUM(C9:C14)</f>
        <v>111.09</v>
      </c>
      <c r="D15" s="22">
        <f t="shared" ref="D15:Q15" si="0">SUM(D9:D14)</f>
        <v>0</v>
      </c>
      <c r="E15" s="22">
        <f t="shared" si="0"/>
        <v>111.09</v>
      </c>
      <c r="F15" s="22">
        <f t="shared" si="0"/>
        <v>84.89</v>
      </c>
      <c r="G15" s="22">
        <f t="shared" si="0"/>
        <v>0</v>
      </c>
      <c r="H15" s="22">
        <f t="shared" si="0"/>
        <v>0.65</v>
      </c>
      <c r="I15" s="22">
        <f t="shared" si="0"/>
        <v>0</v>
      </c>
      <c r="J15" s="22">
        <f t="shared" si="0"/>
        <v>3.51</v>
      </c>
      <c r="K15" s="22">
        <f t="shared" si="0"/>
        <v>2</v>
      </c>
      <c r="L15" s="22">
        <f t="shared" si="0"/>
        <v>8.9400000000000013</v>
      </c>
      <c r="M15" s="22">
        <f t="shared" si="0"/>
        <v>3.5</v>
      </c>
      <c r="N15" s="22">
        <f t="shared" si="0"/>
        <v>2.6</v>
      </c>
      <c r="O15" s="22">
        <f t="shared" si="0"/>
        <v>0.1</v>
      </c>
      <c r="P15" s="22">
        <f t="shared" si="0"/>
        <v>3.7</v>
      </c>
      <c r="Q15" s="22">
        <f t="shared" si="0"/>
        <v>1.2</v>
      </c>
      <c r="R15" s="10"/>
      <c r="S15" s="10"/>
    </row>
  </sheetData>
  <mergeCells count="22">
    <mergeCell ref="K6:K7"/>
    <mergeCell ref="L6:L7"/>
    <mergeCell ref="M6:M7"/>
    <mergeCell ref="Q6:Q7"/>
    <mergeCell ref="O6:O7"/>
    <mergeCell ref="N6:N7"/>
    <mergeCell ref="C5:C7"/>
    <mergeCell ref="D5:E6"/>
    <mergeCell ref="A5:A7"/>
    <mergeCell ref="B5:B7"/>
    <mergeCell ref="A1:B1"/>
    <mergeCell ref="A2:S2"/>
    <mergeCell ref="A3:S3"/>
    <mergeCell ref="S4:T4"/>
    <mergeCell ref="F5:P5"/>
    <mergeCell ref="F6:F7"/>
    <mergeCell ref="G6:G7"/>
    <mergeCell ref="H6:H7"/>
    <mergeCell ref="R5:R7"/>
    <mergeCell ref="S5:S7"/>
    <mergeCell ref="I6:J6"/>
    <mergeCell ref="P6:P7"/>
  </mergeCells>
  <pageMargins left="0.7" right="0.7" top="0.75" bottom="0.75" header="0.3" footer="0.3"/>
  <pageSetup paperSize="8" scale="79" orientation="landscape" r:id="rId1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opLeftCell="A4" zoomScale="130" zoomScaleNormal="130" workbookViewId="0">
      <selection activeCell="F24" sqref="F24"/>
    </sheetView>
  </sheetViews>
  <sheetFormatPr defaultColWidth="9.08203125" defaultRowHeight="13"/>
  <cols>
    <col min="1" max="1" width="6.6640625" style="37" customWidth="1"/>
    <col min="2" max="2" width="27.25" style="23" bestFit="1" customWidth="1"/>
    <col min="3" max="3" width="3.6640625" style="24" bestFit="1" customWidth="1"/>
    <col min="4" max="4" width="8.6640625" style="25" bestFit="1" customWidth="1"/>
    <col min="5" max="7" width="9.6640625" style="25" customWidth="1"/>
    <col min="8" max="8" width="11.33203125" style="25" customWidth="1"/>
    <col min="9" max="9" width="28.4140625" style="23" customWidth="1"/>
    <col min="10" max="242" width="9.08203125" style="23"/>
    <col min="243" max="243" width="8.25" style="23" customWidth="1"/>
    <col min="244" max="244" width="48.4140625" style="23" customWidth="1"/>
    <col min="245" max="245" width="9" style="23" customWidth="1"/>
    <col min="246" max="246" width="17.9140625" style="23" customWidth="1"/>
    <col min="247" max="247" width="17.25" style="23" customWidth="1"/>
    <col min="248" max="255" width="13.25" style="23" customWidth="1"/>
    <col min="256" max="256" width="20.4140625" style="23" customWidth="1"/>
    <col min="257" max="498" width="9.08203125" style="23"/>
    <col min="499" max="499" width="8.25" style="23" customWidth="1"/>
    <col min="500" max="500" width="48.4140625" style="23" customWidth="1"/>
    <col min="501" max="501" width="9" style="23" customWidth="1"/>
    <col min="502" max="502" width="17.9140625" style="23" customWidth="1"/>
    <col min="503" max="503" width="17.25" style="23" customWidth="1"/>
    <col min="504" max="511" width="13.25" style="23" customWidth="1"/>
    <col min="512" max="512" width="20.4140625" style="23" customWidth="1"/>
    <col min="513" max="754" width="9.08203125" style="23"/>
    <col min="755" max="755" width="8.25" style="23" customWidth="1"/>
    <col min="756" max="756" width="48.4140625" style="23" customWidth="1"/>
    <col min="757" max="757" width="9" style="23" customWidth="1"/>
    <col min="758" max="758" width="17.9140625" style="23" customWidth="1"/>
    <col min="759" max="759" width="17.25" style="23" customWidth="1"/>
    <col min="760" max="767" width="13.25" style="23" customWidth="1"/>
    <col min="768" max="768" width="20.4140625" style="23" customWidth="1"/>
    <col min="769" max="1010" width="9.08203125" style="23"/>
    <col min="1011" max="1011" width="8.25" style="23" customWidth="1"/>
    <col min="1012" max="1012" width="48.4140625" style="23" customWidth="1"/>
    <col min="1013" max="1013" width="9" style="23" customWidth="1"/>
    <col min="1014" max="1014" width="17.9140625" style="23" customWidth="1"/>
    <col min="1015" max="1015" width="17.25" style="23" customWidth="1"/>
    <col min="1016" max="1023" width="13.25" style="23" customWidth="1"/>
    <col min="1024" max="1024" width="20.4140625" style="23" customWidth="1"/>
    <col min="1025" max="1266" width="9.08203125" style="23"/>
    <col min="1267" max="1267" width="8.25" style="23" customWidth="1"/>
    <col min="1268" max="1268" width="48.4140625" style="23" customWidth="1"/>
    <col min="1269" max="1269" width="9" style="23" customWidth="1"/>
    <col min="1270" max="1270" width="17.9140625" style="23" customWidth="1"/>
    <col min="1271" max="1271" width="17.25" style="23" customWidth="1"/>
    <col min="1272" max="1279" width="13.25" style="23" customWidth="1"/>
    <col min="1280" max="1280" width="20.4140625" style="23" customWidth="1"/>
    <col min="1281" max="1522" width="9.08203125" style="23"/>
    <col min="1523" max="1523" width="8.25" style="23" customWidth="1"/>
    <col min="1524" max="1524" width="48.4140625" style="23" customWidth="1"/>
    <col min="1525" max="1525" width="9" style="23" customWidth="1"/>
    <col min="1526" max="1526" width="17.9140625" style="23" customWidth="1"/>
    <col min="1527" max="1527" width="17.25" style="23" customWidth="1"/>
    <col min="1528" max="1535" width="13.25" style="23" customWidth="1"/>
    <col min="1536" max="1536" width="20.4140625" style="23" customWidth="1"/>
    <col min="1537" max="1778" width="9.08203125" style="23"/>
    <col min="1779" max="1779" width="8.25" style="23" customWidth="1"/>
    <col min="1780" max="1780" width="48.4140625" style="23" customWidth="1"/>
    <col min="1781" max="1781" width="9" style="23" customWidth="1"/>
    <col min="1782" max="1782" width="17.9140625" style="23" customWidth="1"/>
    <col min="1783" max="1783" width="17.25" style="23" customWidth="1"/>
    <col min="1784" max="1791" width="13.25" style="23" customWidth="1"/>
    <col min="1792" max="1792" width="20.4140625" style="23" customWidth="1"/>
    <col min="1793" max="2034" width="9.08203125" style="23"/>
    <col min="2035" max="2035" width="8.25" style="23" customWidth="1"/>
    <col min="2036" max="2036" width="48.4140625" style="23" customWidth="1"/>
    <col min="2037" max="2037" width="9" style="23" customWidth="1"/>
    <col min="2038" max="2038" width="17.9140625" style="23" customWidth="1"/>
    <col min="2039" max="2039" width="17.25" style="23" customWidth="1"/>
    <col min="2040" max="2047" width="13.25" style="23" customWidth="1"/>
    <col min="2048" max="2048" width="20.4140625" style="23" customWidth="1"/>
    <col min="2049" max="2290" width="9.08203125" style="23"/>
    <col min="2291" max="2291" width="8.25" style="23" customWidth="1"/>
    <col min="2292" max="2292" width="48.4140625" style="23" customWidth="1"/>
    <col min="2293" max="2293" width="9" style="23" customWidth="1"/>
    <col min="2294" max="2294" width="17.9140625" style="23" customWidth="1"/>
    <col min="2295" max="2295" width="17.25" style="23" customWidth="1"/>
    <col min="2296" max="2303" width="13.25" style="23" customWidth="1"/>
    <col min="2304" max="2304" width="20.4140625" style="23" customWidth="1"/>
    <col min="2305" max="2546" width="9.08203125" style="23"/>
    <col min="2547" max="2547" width="8.25" style="23" customWidth="1"/>
    <col min="2548" max="2548" width="48.4140625" style="23" customWidth="1"/>
    <col min="2549" max="2549" width="9" style="23" customWidth="1"/>
    <col min="2550" max="2550" width="17.9140625" style="23" customWidth="1"/>
    <col min="2551" max="2551" width="17.25" style="23" customWidth="1"/>
    <col min="2552" max="2559" width="13.25" style="23" customWidth="1"/>
    <col min="2560" max="2560" width="20.4140625" style="23" customWidth="1"/>
    <col min="2561" max="2802" width="9.08203125" style="23"/>
    <col min="2803" max="2803" width="8.25" style="23" customWidth="1"/>
    <col min="2804" max="2804" width="48.4140625" style="23" customWidth="1"/>
    <col min="2805" max="2805" width="9" style="23" customWidth="1"/>
    <col min="2806" max="2806" width="17.9140625" style="23" customWidth="1"/>
    <col min="2807" max="2807" width="17.25" style="23" customWidth="1"/>
    <col min="2808" max="2815" width="13.25" style="23" customWidth="1"/>
    <col min="2816" max="2816" width="20.4140625" style="23" customWidth="1"/>
    <col min="2817" max="3058" width="9.08203125" style="23"/>
    <col min="3059" max="3059" width="8.25" style="23" customWidth="1"/>
    <col min="3060" max="3060" width="48.4140625" style="23" customWidth="1"/>
    <col min="3061" max="3061" width="9" style="23" customWidth="1"/>
    <col min="3062" max="3062" width="17.9140625" style="23" customWidth="1"/>
    <col min="3063" max="3063" width="17.25" style="23" customWidth="1"/>
    <col min="3064" max="3071" width="13.25" style="23" customWidth="1"/>
    <col min="3072" max="3072" width="20.4140625" style="23" customWidth="1"/>
    <col min="3073" max="3314" width="9.08203125" style="23"/>
    <col min="3315" max="3315" width="8.25" style="23" customWidth="1"/>
    <col min="3316" max="3316" width="48.4140625" style="23" customWidth="1"/>
    <col min="3317" max="3317" width="9" style="23" customWidth="1"/>
    <col min="3318" max="3318" width="17.9140625" style="23" customWidth="1"/>
    <col min="3319" max="3319" width="17.25" style="23" customWidth="1"/>
    <col min="3320" max="3327" width="13.25" style="23" customWidth="1"/>
    <col min="3328" max="3328" width="20.4140625" style="23" customWidth="1"/>
    <col min="3329" max="3570" width="9.08203125" style="23"/>
    <col min="3571" max="3571" width="8.25" style="23" customWidth="1"/>
    <col min="3572" max="3572" width="48.4140625" style="23" customWidth="1"/>
    <col min="3573" max="3573" width="9" style="23" customWidth="1"/>
    <col min="3574" max="3574" width="17.9140625" style="23" customWidth="1"/>
    <col min="3575" max="3575" width="17.25" style="23" customWidth="1"/>
    <col min="3576" max="3583" width="13.25" style="23" customWidth="1"/>
    <col min="3584" max="3584" width="20.4140625" style="23" customWidth="1"/>
    <col min="3585" max="3826" width="9.08203125" style="23"/>
    <col min="3827" max="3827" width="8.25" style="23" customWidth="1"/>
    <col min="3828" max="3828" width="48.4140625" style="23" customWidth="1"/>
    <col min="3829" max="3829" width="9" style="23" customWidth="1"/>
    <col min="3830" max="3830" width="17.9140625" style="23" customWidth="1"/>
    <col min="3831" max="3831" width="17.25" style="23" customWidth="1"/>
    <col min="3832" max="3839" width="13.25" style="23" customWidth="1"/>
    <col min="3840" max="3840" width="20.4140625" style="23" customWidth="1"/>
    <col min="3841" max="4082" width="9.08203125" style="23"/>
    <col min="4083" max="4083" width="8.25" style="23" customWidth="1"/>
    <col min="4084" max="4084" width="48.4140625" style="23" customWidth="1"/>
    <col min="4085" max="4085" width="9" style="23" customWidth="1"/>
    <col min="4086" max="4086" width="17.9140625" style="23" customWidth="1"/>
    <col min="4087" max="4087" width="17.25" style="23" customWidth="1"/>
    <col min="4088" max="4095" width="13.25" style="23" customWidth="1"/>
    <col min="4096" max="4096" width="20.4140625" style="23" customWidth="1"/>
    <col min="4097" max="4338" width="9.08203125" style="23"/>
    <col min="4339" max="4339" width="8.25" style="23" customWidth="1"/>
    <col min="4340" max="4340" width="48.4140625" style="23" customWidth="1"/>
    <col min="4341" max="4341" width="9" style="23" customWidth="1"/>
    <col min="4342" max="4342" width="17.9140625" style="23" customWidth="1"/>
    <col min="4343" max="4343" width="17.25" style="23" customWidth="1"/>
    <col min="4344" max="4351" width="13.25" style="23" customWidth="1"/>
    <col min="4352" max="4352" width="20.4140625" style="23" customWidth="1"/>
    <col min="4353" max="4594" width="9.08203125" style="23"/>
    <col min="4595" max="4595" width="8.25" style="23" customWidth="1"/>
    <col min="4596" max="4596" width="48.4140625" style="23" customWidth="1"/>
    <col min="4597" max="4597" width="9" style="23" customWidth="1"/>
    <col min="4598" max="4598" width="17.9140625" style="23" customWidth="1"/>
    <col min="4599" max="4599" width="17.25" style="23" customWidth="1"/>
    <col min="4600" max="4607" width="13.25" style="23" customWidth="1"/>
    <col min="4608" max="4608" width="20.4140625" style="23" customWidth="1"/>
    <col min="4609" max="4850" width="9.08203125" style="23"/>
    <col min="4851" max="4851" width="8.25" style="23" customWidth="1"/>
    <col min="4852" max="4852" width="48.4140625" style="23" customWidth="1"/>
    <col min="4853" max="4853" width="9" style="23" customWidth="1"/>
    <col min="4854" max="4854" width="17.9140625" style="23" customWidth="1"/>
    <col min="4855" max="4855" width="17.25" style="23" customWidth="1"/>
    <col min="4856" max="4863" width="13.25" style="23" customWidth="1"/>
    <col min="4864" max="4864" width="20.4140625" style="23" customWidth="1"/>
    <col min="4865" max="5106" width="9.08203125" style="23"/>
    <col min="5107" max="5107" width="8.25" style="23" customWidth="1"/>
    <col min="5108" max="5108" width="48.4140625" style="23" customWidth="1"/>
    <col min="5109" max="5109" width="9" style="23" customWidth="1"/>
    <col min="5110" max="5110" width="17.9140625" style="23" customWidth="1"/>
    <col min="5111" max="5111" width="17.25" style="23" customWidth="1"/>
    <col min="5112" max="5119" width="13.25" style="23" customWidth="1"/>
    <col min="5120" max="5120" width="20.4140625" style="23" customWidth="1"/>
    <col min="5121" max="5362" width="9.08203125" style="23"/>
    <col min="5363" max="5363" width="8.25" style="23" customWidth="1"/>
    <col min="5364" max="5364" width="48.4140625" style="23" customWidth="1"/>
    <col min="5365" max="5365" width="9" style="23" customWidth="1"/>
    <col min="5366" max="5366" width="17.9140625" style="23" customWidth="1"/>
    <col min="5367" max="5367" width="17.25" style="23" customWidth="1"/>
    <col min="5368" max="5375" width="13.25" style="23" customWidth="1"/>
    <col min="5376" max="5376" width="20.4140625" style="23" customWidth="1"/>
    <col min="5377" max="5618" width="9.08203125" style="23"/>
    <col min="5619" max="5619" width="8.25" style="23" customWidth="1"/>
    <col min="5620" max="5620" width="48.4140625" style="23" customWidth="1"/>
    <col min="5621" max="5621" width="9" style="23" customWidth="1"/>
    <col min="5622" max="5622" width="17.9140625" style="23" customWidth="1"/>
    <col min="5623" max="5623" width="17.25" style="23" customWidth="1"/>
    <col min="5624" max="5631" width="13.25" style="23" customWidth="1"/>
    <col min="5632" max="5632" width="20.4140625" style="23" customWidth="1"/>
    <col min="5633" max="5874" width="9.08203125" style="23"/>
    <col min="5875" max="5875" width="8.25" style="23" customWidth="1"/>
    <col min="5876" max="5876" width="48.4140625" style="23" customWidth="1"/>
    <col min="5877" max="5877" width="9" style="23" customWidth="1"/>
    <col min="5878" max="5878" width="17.9140625" style="23" customWidth="1"/>
    <col min="5879" max="5879" width="17.25" style="23" customWidth="1"/>
    <col min="5880" max="5887" width="13.25" style="23" customWidth="1"/>
    <col min="5888" max="5888" width="20.4140625" style="23" customWidth="1"/>
    <col min="5889" max="6130" width="9.08203125" style="23"/>
    <col min="6131" max="6131" width="8.25" style="23" customWidth="1"/>
    <col min="6132" max="6132" width="48.4140625" style="23" customWidth="1"/>
    <col min="6133" max="6133" width="9" style="23" customWidth="1"/>
    <col min="6134" max="6134" width="17.9140625" style="23" customWidth="1"/>
    <col min="6135" max="6135" width="17.25" style="23" customWidth="1"/>
    <col min="6136" max="6143" width="13.25" style="23" customWidth="1"/>
    <col min="6144" max="6144" width="20.4140625" style="23" customWidth="1"/>
    <col min="6145" max="6386" width="9.08203125" style="23"/>
    <col min="6387" max="6387" width="8.25" style="23" customWidth="1"/>
    <col min="6388" max="6388" width="48.4140625" style="23" customWidth="1"/>
    <col min="6389" max="6389" width="9" style="23" customWidth="1"/>
    <col min="6390" max="6390" width="17.9140625" style="23" customWidth="1"/>
    <col min="6391" max="6391" width="17.25" style="23" customWidth="1"/>
    <col min="6392" max="6399" width="13.25" style="23" customWidth="1"/>
    <col min="6400" max="6400" width="20.4140625" style="23" customWidth="1"/>
    <col min="6401" max="6642" width="9.08203125" style="23"/>
    <col min="6643" max="6643" width="8.25" style="23" customWidth="1"/>
    <col min="6644" max="6644" width="48.4140625" style="23" customWidth="1"/>
    <col min="6645" max="6645" width="9" style="23" customWidth="1"/>
    <col min="6646" max="6646" width="17.9140625" style="23" customWidth="1"/>
    <col min="6647" max="6647" width="17.25" style="23" customWidth="1"/>
    <col min="6648" max="6655" width="13.25" style="23" customWidth="1"/>
    <col min="6656" max="6656" width="20.4140625" style="23" customWidth="1"/>
    <col min="6657" max="6898" width="9.08203125" style="23"/>
    <col min="6899" max="6899" width="8.25" style="23" customWidth="1"/>
    <col min="6900" max="6900" width="48.4140625" style="23" customWidth="1"/>
    <col min="6901" max="6901" width="9" style="23" customWidth="1"/>
    <col min="6902" max="6902" width="17.9140625" style="23" customWidth="1"/>
    <col min="6903" max="6903" width="17.25" style="23" customWidth="1"/>
    <col min="6904" max="6911" width="13.25" style="23" customWidth="1"/>
    <col min="6912" max="6912" width="20.4140625" style="23" customWidth="1"/>
    <col min="6913" max="7154" width="9.08203125" style="23"/>
    <col min="7155" max="7155" width="8.25" style="23" customWidth="1"/>
    <col min="7156" max="7156" width="48.4140625" style="23" customWidth="1"/>
    <col min="7157" max="7157" width="9" style="23" customWidth="1"/>
    <col min="7158" max="7158" width="17.9140625" style="23" customWidth="1"/>
    <col min="7159" max="7159" width="17.25" style="23" customWidth="1"/>
    <col min="7160" max="7167" width="13.25" style="23" customWidth="1"/>
    <col min="7168" max="7168" width="20.4140625" style="23" customWidth="1"/>
    <col min="7169" max="7410" width="9.08203125" style="23"/>
    <col min="7411" max="7411" width="8.25" style="23" customWidth="1"/>
    <col min="7412" max="7412" width="48.4140625" style="23" customWidth="1"/>
    <col min="7413" max="7413" width="9" style="23" customWidth="1"/>
    <col min="7414" max="7414" width="17.9140625" style="23" customWidth="1"/>
    <col min="7415" max="7415" width="17.25" style="23" customWidth="1"/>
    <col min="7416" max="7423" width="13.25" style="23" customWidth="1"/>
    <col min="7424" max="7424" width="20.4140625" style="23" customWidth="1"/>
    <col min="7425" max="7666" width="9.08203125" style="23"/>
    <col min="7667" max="7667" width="8.25" style="23" customWidth="1"/>
    <col min="7668" max="7668" width="48.4140625" style="23" customWidth="1"/>
    <col min="7669" max="7669" width="9" style="23" customWidth="1"/>
    <col min="7670" max="7670" width="17.9140625" style="23" customWidth="1"/>
    <col min="7671" max="7671" width="17.25" style="23" customWidth="1"/>
    <col min="7672" max="7679" width="13.25" style="23" customWidth="1"/>
    <col min="7680" max="7680" width="20.4140625" style="23" customWidth="1"/>
    <col min="7681" max="7922" width="9.08203125" style="23"/>
    <col min="7923" max="7923" width="8.25" style="23" customWidth="1"/>
    <col min="7924" max="7924" width="48.4140625" style="23" customWidth="1"/>
    <col min="7925" max="7925" width="9" style="23" customWidth="1"/>
    <col min="7926" max="7926" width="17.9140625" style="23" customWidth="1"/>
    <col min="7927" max="7927" width="17.25" style="23" customWidth="1"/>
    <col min="7928" max="7935" width="13.25" style="23" customWidth="1"/>
    <col min="7936" max="7936" width="20.4140625" style="23" customWidth="1"/>
    <col min="7937" max="8178" width="9.08203125" style="23"/>
    <col min="8179" max="8179" width="8.25" style="23" customWidth="1"/>
    <col min="8180" max="8180" width="48.4140625" style="23" customWidth="1"/>
    <col min="8181" max="8181" width="9" style="23" customWidth="1"/>
    <col min="8182" max="8182" width="17.9140625" style="23" customWidth="1"/>
    <col min="8183" max="8183" width="17.25" style="23" customWidth="1"/>
    <col min="8184" max="8191" width="13.25" style="23" customWidth="1"/>
    <col min="8192" max="8192" width="20.4140625" style="23" customWidth="1"/>
    <col min="8193" max="8434" width="9.08203125" style="23"/>
    <col min="8435" max="8435" width="8.25" style="23" customWidth="1"/>
    <col min="8436" max="8436" width="48.4140625" style="23" customWidth="1"/>
    <col min="8437" max="8437" width="9" style="23" customWidth="1"/>
    <col min="8438" max="8438" width="17.9140625" style="23" customWidth="1"/>
    <col min="8439" max="8439" width="17.25" style="23" customWidth="1"/>
    <col min="8440" max="8447" width="13.25" style="23" customWidth="1"/>
    <col min="8448" max="8448" width="20.4140625" style="23" customWidth="1"/>
    <col min="8449" max="8690" width="9.08203125" style="23"/>
    <col min="8691" max="8691" width="8.25" style="23" customWidth="1"/>
    <col min="8692" max="8692" width="48.4140625" style="23" customWidth="1"/>
    <col min="8693" max="8693" width="9" style="23" customWidth="1"/>
    <col min="8694" max="8694" width="17.9140625" style="23" customWidth="1"/>
    <col min="8695" max="8695" width="17.25" style="23" customWidth="1"/>
    <col min="8696" max="8703" width="13.25" style="23" customWidth="1"/>
    <col min="8704" max="8704" width="20.4140625" style="23" customWidth="1"/>
    <col min="8705" max="8946" width="9.08203125" style="23"/>
    <col min="8947" max="8947" width="8.25" style="23" customWidth="1"/>
    <col min="8948" max="8948" width="48.4140625" style="23" customWidth="1"/>
    <col min="8949" max="8949" width="9" style="23" customWidth="1"/>
    <col min="8950" max="8950" width="17.9140625" style="23" customWidth="1"/>
    <col min="8951" max="8951" width="17.25" style="23" customWidth="1"/>
    <col min="8952" max="8959" width="13.25" style="23" customWidth="1"/>
    <col min="8960" max="8960" width="20.4140625" style="23" customWidth="1"/>
    <col min="8961" max="9202" width="9.08203125" style="23"/>
    <col min="9203" max="9203" width="8.25" style="23" customWidth="1"/>
    <col min="9204" max="9204" width="48.4140625" style="23" customWidth="1"/>
    <col min="9205" max="9205" width="9" style="23" customWidth="1"/>
    <col min="9206" max="9206" width="17.9140625" style="23" customWidth="1"/>
    <col min="9207" max="9207" width="17.25" style="23" customWidth="1"/>
    <col min="9208" max="9215" width="13.25" style="23" customWidth="1"/>
    <col min="9216" max="9216" width="20.4140625" style="23" customWidth="1"/>
    <col min="9217" max="9458" width="9.08203125" style="23"/>
    <col min="9459" max="9459" width="8.25" style="23" customWidth="1"/>
    <col min="9460" max="9460" width="48.4140625" style="23" customWidth="1"/>
    <col min="9461" max="9461" width="9" style="23" customWidth="1"/>
    <col min="9462" max="9462" width="17.9140625" style="23" customWidth="1"/>
    <col min="9463" max="9463" width="17.25" style="23" customWidth="1"/>
    <col min="9464" max="9471" width="13.25" style="23" customWidth="1"/>
    <col min="9472" max="9472" width="20.4140625" style="23" customWidth="1"/>
    <col min="9473" max="9714" width="9.08203125" style="23"/>
    <col min="9715" max="9715" width="8.25" style="23" customWidth="1"/>
    <col min="9716" max="9716" width="48.4140625" style="23" customWidth="1"/>
    <col min="9717" max="9717" width="9" style="23" customWidth="1"/>
    <col min="9718" max="9718" width="17.9140625" style="23" customWidth="1"/>
    <col min="9719" max="9719" width="17.25" style="23" customWidth="1"/>
    <col min="9720" max="9727" width="13.25" style="23" customWidth="1"/>
    <col min="9728" max="9728" width="20.4140625" style="23" customWidth="1"/>
    <col min="9729" max="9970" width="9.08203125" style="23"/>
    <col min="9971" max="9971" width="8.25" style="23" customWidth="1"/>
    <col min="9972" max="9972" width="48.4140625" style="23" customWidth="1"/>
    <col min="9973" max="9973" width="9" style="23" customWidth="1"/>
    <col min="9974" max="9974" width="17.9140625" style="23" customWidth="1"/>
    <col min="9975" max="9975" width="17.25" style="23" customWidth="1"/>
    <col min="9976" max="9983" width="13.25" style="23" customWidth="1"/>
    <col min="9984" max="9984" width="20.4140625" style="23" customWidth="1"/>
    <col min="9985" max="10226" width="9.08203125" style="23"/>
    <col min="10227" max="10227" width="8.25" style="23" customWidth="1"/>
    <col min="10228" max="10228" width="48.4140625" style="23" customWidth="1"/>
    <col min="10229" max="10229" width="9" style="23" customWidth="1"/>
    <col min="10230" max="10230" width="17.9140625" style="23" customWidth="1"/>
    <col min="10231" max="10231" width="17.25" style="23" customWidth="1"/>
    <col min="10232" max="10239" width="13.25" style="23" customWidth="1"/>
    <col min="10240" max="10240" width="20.4140625" style="23" customWidth="1"/>
    <col min="10241" max="10482" width="9.08203125" style="23"/>
    <col min="10483" max="10483" width="8.25" style="23" customWidth="1"/>
    <col min="10484" max="10484" width="48.4140625" style="23" customWidth="1"/>
    <col min="10485" max="10485" width="9" style="23" customWidth="1"/>
    <col min="10486" max="10486" width="17.9140625" style="23" customWidth="1"/>
    <col min="10487" max="10487" width="17.25" style="23" customWidth="1"/>
    <col min="10488" max="10495" width="13.25" style="23" customWidth="1"/>
    <col min="10496" max="10496" width="20.4140625" style="23" customWidth="1"/>
    <col min="10497" max="10738" width="9.08203125" style="23"/>
    <col min="10739" max="10739" width="8.25" style="23" customWidth="1"/>
    <col min="10740" max="10740" width="48.4140625" style="23" customWidth="1"/>
    <col min="10741" max="10741" width="9" style="23" customWidth="1"/>
    <col min="10742" max="10742" width="17.9140625" style="23" customWidth="1"/>
    <col min="10743" max="10743" width="17.25" style="23" customWidth="1"/>
    <col min="10744" max="10751" width="13.25" style="23" customWidth="1"/>
    <col min="10752" max="10752" width="20.4140625" style="23" customWidth="1"/>
    <col min="10753" max="10994" width="9.08203125" style="23"/>
    <col min="10995" max="10995" width="8.25" style="23" customWidth="1"/>
    <col min="10996" max="10996" width="48.4140625" style="23" customWidth="1"/>
    <col min="10997" max="10997" width="9" style="23" customWidth="1"/>
    <col min="10998" max="10998" width="17.9140625" style="23" customWidth="1"/>
    <col min="10999" max="10999" width="17.25" style="23" customWidth="1"/>
    <col min="11000" max="11007" width="13.25" style="23" customWidth="1"/>
    <col min="11008" max="11008" width="20.4140625" style="23" customWidth="1"/>
    <col min="11009" max="11250" width="9.08203125" style="23"/>
    <col min="11251" max="11251" width="8.25" style="23" customWidth="1"/>
    <col min="11252" max="11252" width="48.4140625" style="23" customWidth="1"/>
    <col min="11253" max="11253" width="9" style="23" customWidth="1"/>
    <col min="11254" max="11254" width="17.9140625" style="23" customWidth="1"/>
    <col min="11255" max="11255" width="17.25" style="23" customWidth="1"/>
    <col min="11256" max="11263" width="13.25" style="23" customWidth="1"/>
    <col min="11264" max="11264" width="20.4140625" style="23" customWidth="1"/>
    <col min="11265" max="11506" width="9.08203125" style="23"/>
    <col min="11507" max="11507" width="8.25" style="23" customWidth="1"/>
    <col min="11508" max="11508" width="48.4140625" style="23" customWidth="1"/>
    <col min="11509" max="11509" width="9" style="23" customWidth="1"/>
    <col min="11510" max="11510" width="17.9140625" style="23" customWidth="1"/>
    <col min="11511" max="11511" width="17.25" style="23" customWidth="1"/>
    <col min="11512" max="11519" width="13.25" style="23" customWidth="1"/>
    <col min="11520" max="11520" width="20.4140625" style="23" customWidth="1"/>
    <col min="11521" max="11762" width="9.08203125" style="23"/>
    <col min="11763" max="11763" width="8.25" style="23" customWidth="1"/>
    <col min="11764" max="11764" width="48.4140625" style="23" customWidth="1"/>
    <col min="11765" max="11765" width="9" style="23" customWidth="1"/>
    <col min="11766" max="11766" width="17.9140625" style="23" customWidth="1"/>
    <col min="11767" max="11767" width="17.25" style="23" customWidth="1"/>
    <col min="11768" max="11775" width="13.25" style="23" customWidth="1"/>
    <col min="11776" max="11776" width="20.4140625" style="23" customWidth="1"/>
    <col min="11777" max="12018" width="9.08203125" style="23"/>
    <col min="12019" max="12019" width="8.25" style="23" customWidth="1"/>
    <col min="12020" max="12020" width="48.4140625" style="23" customWidth="1"/>
    <col min="12021" max="12021" width="9" style="23" customWidth="1"/>
    <col min="12022" max="12022" width="17.9140625" style="23" customWidth="1"/>
    <col min="12023" max="12023" width="17.25" style="23" customWidth="1"/>
    <col min="12024" max="12031" width="13.25" style="23" customWidth="1"/>
    <col min="12032" max="12032" width="20.4140625" style="23" customWidth="1"/>
    <col min="12033" max="12274" width="9.08203125" style="23"/>
    <col min="12275" max="12275" width="8.25" style="23" customWidth="1"/>
    <col min="12276" max="12276" width="48.4140625" style="23" customWidth="1"/>
    <col min="12277" max="12277" width="9" style="23" customWidth="1"/>
    <col min="12278" max="12278" width="17.9140625" style="23" customWidth="1"/>
    <col min="12279" max="12279" width="17.25" style="23" customWidth="1"/>
    <col min="12280" max="12287" width="13.25" style="23" customWidth="1"/>
    <col min="12288" max="12288" width="20.4140625" style="23" customWidth="1"/>
    <col min="12289" max="12530" width="9.08203125" style="23"/>
    <col min="12531" max="12531" width="8.25" style="23" customWidth="1"/>
    <col min="12532" max="12532" width="48.4140625" style="23" customWidth="1"/>
    <col min="12533" max="12533" width="9" style="23" customWidth="1"/>
    <col min="12534" max="12534" width="17.9140625" style="23" customWidth="1"/>
    <col min="12535" max="12535" width="17.25" style="23" customWidth="1"/>
    <col min="12536" max="12543" width="13.25" style="23" customWidth="1"/>
    <col min="12544" max="12544" width="20.4140625" style="23" customWidth="1"/>
    <col min="12545" max="12786" width="9.08203125" style="23"/>
    <col min="12787" max="12787" width="8.25" style="23" customWidth="1"/>
    <col min="12788" max="12788" width="48.4140625" style="23" customWidth="1"/>
    <col min="12789" max="12789" width="9" style="23" customWidth="1"/>
    <col min="12790" max="12790" width="17.9140625" style="23" customWidth="1"/>
    <col min="12791" max="12791" width="17.25" style="23" customWidth="1"/>
    <col min="12792" max="12799" width="13.25" style="23" customWidth="1"/>
    <col min="12800" max="12800" width="20.4140625" style="23" customWidth="1"/>
    <col min="12801" max="13042" width="9.08203125" style="23"/>
    <col min="13043" max="13043" width="8.25" style="23" customWidth="1"/>
    <col min="13044" max="13044" width="48.4140625" style="23" customWidth="1"/>
    <col min="13045" max="13045" width="9" style="23" customWidth="1"/>
    <col min="13046" max="13046" width="17.9140625" style="23" customWidth="1"/>
    <col min="13047" max="13047" width="17.25" style="23" customWidth="1"/>
    <col min="13048" max="13055" width="13.25" style="23" customWidth="1"/>
    <col min="13056" max="13056" width="20.4140625" style="23" customWidth="1"/>
    <col min="13057" max="13298" width="9.08203125" style="23"/>
    <col min="13299" max="13299" width="8.25" style="23" customWidth="1"/>
    <col min="13300" max="13300" width="48.4140625" style="23" customWidth="1"/>
    <col min="13301" max="13301" width="9" style="23" customWidth="1"/>
    <col min="13302" max="13302" width="17.9140625" style="23" customWidth="1"/>
    <col min="13303" max="13303" width="17.25" style="23" customWidth="1"/>
    <col min="13304" max="13311" width="13.25" style="23" customWidth="1"/>
    <col min="13312" max="13312" width="20.4140625" style="23" customWidth="1"/>
    <col min="13313" max="13554" width="9.08203125" style="23"/>
    <col min="13555" max="13555" width="8.25" style="23" customWidth="1"/>
    <col min="13556" max="13556" width="48.4140625" style="23" customWidth="1"/>
    <col min="13557" max="13557" width="9" style="23" customWidth="1"/>
    <col min="13558" max="13558" width="17.9140625" style="23" customWidth="1"/>
    <col min="13559" max="13559" width="17.25" style="23" customWidth="1"/>
    <col min="13560" max="13567" width="13.25" style="23" customWidth="1"/>
    <col min="13568" max="13568" width="20.4140625" style="23" customWidth="1"/>
    <col min="13569" max="13810" width="9.08203125" style="23"/>
    <col min="13811" max="13811" width="8.25" style="23" customWidth="1"/>
    <col min="13812" max="13812" width="48.4140625" style="23" customWidth="1"/>
    <col min="13813" max="13813" width="9" style="23" customWidth="1"/>
    <col min="13814" max="13814" width="17.9140625" style="23" customWidth="1"/>
    <col min="13815" max="13815" width="17.25" style="23" customWidth="1"/>
    <col min="13816" max="13823" width="13.25" style="23" customWidth="1"/>
    <col min="13824" max="13824" width="20.4140625" style="23" customWidth="1"/>
    <col min="13825" max="14066" width="9.08203125" style="23"/>
    <col min="14067" max="14067" width="8.25" style="23" customWidth="1"/>
    <col min="14068" max="14068" width="48.4140625" style="23" customWidth="1"/>
    <col min="14069" max="14069" width="9" style="23" customWidth="1"/>
    <col min="14070" max="14070" width="17.9140625" style="23" customWidth="1"/>
    <col min="14071" max="14071" width="17.25" style="23" customWidth="1"/>
    <col min="14072" max="14079" width="13.25" style="23" customWidth="1"/>
    <col min="14080" max="14080" width="20.4140625" style="23" customWidth="1"/>
    <col min="14081" max="14322" width="9.08203125" style="23"/>
    <col min="14323" max="14323" width="8.25" style="23" customWidth="1"/>
    <col min="14324" max="14324" width="48.4140625" style="23" customWidth="1"/>
    <col min="14325" max="14325" width="9" style="23" customWidth="1"/>
    <col min="14326" max="14326" width="17.9140625" style="23" customWidth="1"/>
    <col min="14327" max="14327" width="17.25" style="23" customWidth="1"/>
    <col min="14328" max="14335" width="13.25" style="23" customWidth="1"/>
    <col min="14336" max="14336" width="20.4140625" style="23" customWidth="1"/>
    <col min="14337" max="14578" width="9.08203125" style="23"/>
    <col min="14579" max="14579" width="8.25" style="23" customWidth="1"/>
    <col min="14580" max="14580" width="48.4140625" style="23" customWidth="1"/>
    <col min="14581" max="14581" width="9" style="23" customWidth="1"/>
    <col min="14582" max="14582" width="17.9140625" style="23" customWidth="1"/>
    <col min="14583" max="14583" width="17.25" style="23" customWidth="1"/>
    <col min="14584" max="14591" width="13.25" style="23" customWidth="1"/>
    <col min="14592" max="14592" width="20.4140625" style="23" customWidth="1"/>
    <col min="14593" max="14834" width="9.08203125" style="23"/>
    <col min="14835" max="14835" width="8.25" style="23" customWidth="1"/>
    <col min="14836" max="14836" width="48.4140625" style="23" customWidth="1"/>
    <col min="14837" max="14837" width="9" style="23" customWidth="1"/>
    <col min="14838" max="14838" width="17.9140625" style="23" customWidth="1"/>
    <col min="14839" max="14839" width="17.25" style="23" customWidth="1"/>
    <col min="14840" max="14847" width="13.25" style="23" customWidth="1"/>
    <col min="14848" max="14848" width="20.4140625" style="23" customWidth="1"/>
    <col min="14849" max="15090" width="9.08203125" style="23"/>
    <col min="15091" max="15091" width="8.25" style="23" customWidth="1"/>
    <col min="15092" max="15092" width="48.4140625" style="23" customWidth="1"/>
    <col min="15093" max="15093" width="9" style="23" customWidth="1"/>
    <col min="15094" max="15094" width="17.9140625" style="23" customWidth="1"/>
    <col min="15095" max="15095" width="17.25" style="23" customWidth="1"/>
    <col min="15096" max="15103" width="13.25" style="23" customWidth="1"/>
    <col min="15104" max="15104" width="20.4140625" style="23" customWidth="1"/>
    <col min="15105" max="15346" width="9.08203125" style="23"/>
    <col min="15347" max="15347" width="8.25" style="23" customWidth="1"/>
    <col min="15348" max="15348" width="48.4140625" style="23" customWidth="1"/>
    <col min="15349" max="15349" width="9" style="23" customWidth="1"/>
    <col min="15350" max="15350" width="17.9140625" style="23" customWidth="1"/>
    <col min="15351" max="15351" width="17.25" style="23" customWidth="1"/>
    <col min="15352" max="15359" width="13.25" style="23" customWidth="1"/>
    <col min="15360" max="15360" width="20.4140625" style="23" customWidth="1"/>
    <col min="15361" max="15602" width="9.08203125" style="23"/>
    <col min="15603" max="15603" width="8.25" style="23" customWidth="1"/>
    <col min="15604" max="15604" width="48.4140625" style="23" customWidth="1"/>
    <col min="15605" max="15605" width="9" style="23" customWidth="1"/>
    <col min="15606" max="15606" width="17.9140625" style="23" customWidth="1"/>
    <col min="15607" max="15607" width="17.25" style="23" customWidth="1"/>
    <col min="15608" max="15615" width="13.25" style="23" customWidth="1"/>
    <col min="15616" max="15616" width="20.4140625" style="23" customWidth="1"/>
    <col min="15617" max="15858" width="9.08203125" style="23"/>
    <col min="15859" max="15859" width="8.25" style="23" customWidth="1"/>
    <col min="15860" max="15860" width="48.4140625" style="23" customWidth="1"/>
    <col min="15861" max="15861" width="9" style="23" customWidth="1"/>
    <col min="15862" max="15862" width="17.9140625" style="23" customWidth="1"/>
    <col min="15863" max="15863" width="17.25" style="23" customWidth="1"/>
    <col min="15864" max="15871" width="13.25" style="23" customWidth="1"/>
    <col min="15872" max="15872" width="20.4140625" style="23" customWidth="1"/>
    <col min="15873" max="16114" width="9.08203125" style="23"/>
    <col min="16115" max="16115" width="8.25" style="23" customWidth="1"/>
    <col min="16116" max="16116" width="48.4140625" style="23" customWidth="1"/>
    <col min="16117" max="16117" width="9" style="23" customWidth="1"/>
    <col min="16118" max="16118" width="17.9140625" style="23" customWidth="1"/>
    <col min="16119" max="16119" width="17.25" style="23" customWidth="1"/>
    <col min="16120" max="16127" width="13.25" style="23" customWidth="1"/>
    <col min="16128" max="16128" width="20.4140625" style="23" customWidth="1"/>
    <col min="16129" max="16384" width="9.08203125" style="23"/>
  </cols>
  <sheetData>
    <row r="1" spans="1:8">
      <c r="A1" s="23" t="s">
        <v>194</v>
      </c>
    </row>
    <row r="2" spans="1:8" ht="29.4" customHeight="1">
      <c r="A2" s="47" t="s">
        <v>209</v>
      </c>
      <c r="B2" s="47"/>
      <c r="C2" s="47"/>
      <c r="D2" s="47"/>
      <c r="E2" s="47"/>
      <c r="F2" s="47"/>
      <c r="G2" s="47"/>
      <c r="H2" s="47"/>
    </row>
    <row r="3" spans="1:8" ht="15.75" customHeight="1">
      <c r="A3" s="26"/>
      <c r="B3" s="26"/>
      <c r="C3" s="26"/>
      <c r="D3" s="27"/>
      <c r="E3" s="27"/>
      <c r="F3" s="27"/>
      <c r="G3" s="49" t="s">
        <v>185</v>
      </c>
      <c r="H3" s="49"/>
    </row>
    <row r="4" spans="1:8">
      <c r="A4" s="56" t="s">
        <v>172</v>
      </c>
      <c r="B4" s="56" t="s">
        <v>0</v>
      </c>
      <c r="C4" s="56" t="s">
        <v>1</v>
      </c>
      <c r="D4" s="56" t="s">
        <v>168</v>
      </c>
      <c r="E4" s="56" t="s">
        <v>182</v>
      </c>
      <c r="F4" s="56" t="s">
        <v>183</v>
      </c>
      <c r="G4" s="56" t="s">
        <v>169</v>
      </c>
      <c r="H4" s="56" t="s">
        <v>171</v>
      </c>
    </row>
    <row r="5" spans="1:8" ht="61.75" customHeight="1">
      <c r="A5" s="56"/>
      <c r="B5" s="57"/>
      <c r="C5" s="57"/>
      <c r="D5" s="56"/>
      <c r="E5" s="56"/>
      <c r="F5" s="56"/>
      <c r="G5" s="56"/>
      <c r="H5" s="56"/>
    </row>
    <row r="6" spans="1:8" s="31" customFormat="1" ht="9.75" customHeight="1">
      <c r="A6" s="30">
        <v>-1</v>
      </c>
      <c r="B6" s="30">
        <v>-2</v>
      </c>
      <c r="C6" s="30">
        <v>-3</v>
      </c>
      <c r="D6" s="30">
        <v>-4</v>
      </c>
      <c r="E6" s="30">
        <v>-5</v>
      </c>
      <c r="F6" s="30">
        <v>-6</v>
      </c>
      <c r="G6" s="30" t="s">
        <v>170</v>
      </c>
      <c r="H6" s="30">
        <v>-8</v>
      </c>
    </row>
    <row r="7" spans="1:8" s="32" customFormat="1">
      <c r="A7" s="28" t="s">
        <v>2</v>
      </c>
      <c r="B7" s="29" t="s">
        <v>3</v>
      </c>
      <c r="C7" s="28" t="s">
        <v>4</v>
      </c>
      <c r="D7" s="18">
        <v>3936.7</v>
      </c>
      <c r="E7" s="18">
        <f t="shared" ref="E7" si="0">E8+E22+E64</f>
        <v>3936.7000000000003</v>
      </c>
      <c r="F7" s="18">
        <f>E7-G7</f>
        <v>3936.7000000000003</v>
      </c>
      <c r="G7" s="18"/>
      <c r="H7" s="18"/>
    </row>
    <row r="8" spans="1:8" s="32" customFormat="1">
      <c r="A8" s="28">
        <v>1</v>
      </c>
      <c r="B8" s="29" t="s">
        <v>173</v>
      </c>
      <c r="C8" s="28" t="s">
        <v>5</v>
      </c>
      <c r="D8" s="18">
        <v>2575.8000000000002</v>
      </c>
      <c r="E8" s="18">
        <v>2299.36</v>
      </c>
      <c r="F8" s="18">
        <f>F9+F12+F13+F15+F16+F18+F20+F21</f>
        <v>2199.3700000000003</v>
      </c>
      <c r="G8" s="18"/>
      <c r="H8" s="18"/>
    </row>
    <row r="9" spans="1:8">
      <c r="A9" s="33" t="s">
        <v>6</v>
      </c>
      <c r="B9" s="34" t="s">
        <v>7</v>
      </c>
      <c r="C9" s="33" t="s">
        <v>8</v>
      </c>
      <c r="D9" s="19">
        <v>518.87</v>
      </c>
      <c r="E9" s="19">
        <v>129.28</v>
      </c>
      <c r="F9" s="19">
        <f>E9+G9</f>
        <v>44.39</v>
      </c>
      <c r="G9" s="19">
        <v>-84.89</v>
      </c>
      <c r="H9" s="19"/>
    </row>
    <row r="10" spans="1:8">
      <c r="A10" s="33" t="s">
        <v>9</v>
      </c>
      <c r="B10" s="34" t="s">
        <v>10</v>
      </c>
      <c r="C10" s="33" t="s">
        <v>11</v>
      </c>
      <c r="D10" s="19">
        <v>459.21</v>
      </c>
      <c r="E10" s="19">
        <v>79.889999999999986</v>
      </c>
      <c r="F10" s="19">
        <f t="shared" ref="F10:F21" si="1">E10+G10</f>
        <v>79.889999999999986</v>
      </c>
      <c r="G10" s="19"/>
      <c r="H10" s="19"/>
    </row>
    <row r="11" spans="1:8">
      <c r="A11" s="33" t="s">
        <v>12</v>
      </c>
      <c r="B11" s="34" t="s">
        <v>13</v>
      </c>
      <c r="C11" s="33" t="s">
        <v>14</v>
      </c>
      <c r="D11" s="19">
        <v>59.66</v>
      </c>
      <c r="E11" s="19">
        <v>49.39</v>
      </c>
      <c r="F11" s="19">
        <f t="shared" si="1"/>
        <v>49.39</v>
      </c>
      <c r="G11" s="19"/>
      <c r="H11" s="19"/>
    </row>
    <row r="12" spans="1:8">
      <c r="A12" s="33" t="s">
        <v>15</v>
      </c>
      <c r="B12" s="34" t="s">
        <v>16</v>
      </c>
      <c r="C12" s="33" t="s">
        <v>17</v>
      </c>
      <c r="D12" s="19">
        <v>246.04</v>
      </c>
      <c r="E12" s="19">
        <v>87.63</v>
      </c>
      <c r="F12" s="19">
        <f t="shared" si="1"/>
        <v>85.63</v>
      </c>
      <c r="G12" s="19">
        <v>-2</v>
      </c>
      <c r="H12" s="19"/>
    </row>
    <row r="13" spans="1:8">
      <c r="A13" s="33" t="s">
        <v>18</v>
      </c>
      <c r="B13" s="34" t="s">
        <v>19</v>
      </c>
      <c r="C13" s="33" t="s">
        <v>20</v>
      </c>
      <c r="D13" s="19">
        <v>279.01</v>
      </c>
      <c r="E13" s="19">
        <v>248.11</v>
      </c>
      <c r="F13" s="19">
        <f t="shared" si="1"/>
        <v>248.11</v>
      </c>
      <c r="G13" s="19"/>
      <c r="H13" s="19"/>
    </row>
    <row r="14" spans="1:8">
      <c r="A14" s="33">
        <v>1.4</v>
      </c>
      <c r="B14" s="34" t="s">
        <v>21</v>
      </c>
      <c r="C14" s="33" t="s">
        <v>22</v>
      </c>
      <c r="D14" s="19">
        <v>0</v>
      </c>
      <c r="E14" s="19"/>
      <c r="F14" s="19"/>
      <c r="G14" s="19"/>
      <c r="H14" s="19"/>
    </row>
    <row r="15" spans="1:8">
      <c r="A15" s="33">
        <v>1.5</v>
      </c>
      <c r="B15" s="34" t="s">
        <v>23</v>
      </c>
      <c r="C15" s="33" t="s">
        <v>24</v>
      </c>
      <c r="D15" s="19">
        <v>779.05</v>
      </c>
      <c r="E15" s="20">
        <v>698.27</v>
      </c>
      <c r="F15" s="19">
        <f t="shared" si="1"/>
        <v>697.62</v>
      </c>
      <c r="G15" s="19">
        <v>-0.65</v>
      </c>
      <c r="H15" s="19"/>
    </row>
    <row r="16" spans="1:8">
      <c r="A16" s="33">
        <v>1.6</v>
      </c>
      <c r="B16" s="34" t="s">
        <v>25</v>
      </c>
      <c r="C16" s="33" t="s">
        <v>26</v>
      </c>
      <c r="D16" s="19">
        <v>302.57</v>
      </c>
      <c r="E16" s="21">
        <v>579.39</v>
      </c>
      <c r="F16" s="19">
        <f t="shared" si="1"/>
        <v>575.88</v>
      </c>
      <c r="G16" s="19">
        <v>-3.51</v>
      </c>
      <c r="H16" s="19"/>
    </row>
    <row r="17" spans="1:8">
      <c r="A17" s="33" t="s">
        <v>2</v>
      </c>
      <c r="B17" s="34" t="s">
        <v>27</v>
      </c>
      <c r="C17" s="33" t="s">
        <v>28</v>
      </c>
      <c r="D17" s="19">
        <v>0</v>
      </c>
      <c r="E17" s="21"/>
      <c r="F17" s="19">
        <f t="shared" si="1"/>
        <v>0</v>
      </c>
      <c r="G17" s="19"/>
      <c r="H17" s="19"/>
    </row>
    <row r="18" spans="1:8">
      <c r="A18" s="33" t="s">
        <v>29</v>
      </c>
      <c r="B18" s="34" t="s">
        <v>30</v>
      </c>
      <c r="C18" s="33" t="s">
        <v>31</v>
      </c>
      <c r="D18" s="19">
        <v>334.89</v>
      </c>
      <c r="E18" s="20">
        <v>478.65999999999997</v>
      </c>
      <c r="F18" s="19">
        <f t="shared" si="1"/>
        <v>469.71999999999997</v>
      </c>
      <c r="G18" s="19">
        <v>-8.94</v>
      </c>
      <c r="H18" s="19"/>
    </row>
    <row r="19" spans="1:8">
      <c r="A19" s="33" t="s">
        <v>32</v>
      </c>
      <c r="B19" s="34" t="s">
        <v>33</v>
      </c>
      <c r="C19" s="33" t="s">
        <v>34</v>
      </c>
      <c r="D19" s="19">
        <v>0</v>
      </c>
      <c r="E19" s="20"/>
      <c r="F19" s="19"/>
      <c r="G19" s="19"/>
      <c r="H19" s="19"/>
    </row>
    <row r="20" spans="1:8">
      <c r="A20" s="33" t="s">
        <v>35</v>
      </c>
      <c r="B20" s="34" t="s">
        <v>36</v>
      </c>
      <c r="C20" s="33" t="s">
        <v>37</v>
      </c>
      <c r="D20" s="19">
        <v>100.35</v>
      </c>
      <c r="E20" s="20">
        <v>42.26</v>
      </c>
      <c r="F20" s="19">
        <f t="shared" si="1"/>
        <v>42.26</v>
      </c>
      <c r="G20" s="19"/>
      <c r="H20" s="19"/>
    </row>
    <row r="21" spans="1:8">
      <c r="A21" s="33" t="s">
        <v>38</v>
      </c>
      <c r="B21" s="34" t="s">
        <v>39</v>
      </c>
      <c r="C21" s="33" t="s">
        <v>40</v>
      </c>
      <c r="D21" s="19">
        <v>14.52</v>
      </c>
      <c r="E21" s="20">
        <v>35.76</v>
      </c>
      <c r="F21" s="19">
        <f t="shared" si="1"/>
        <v>35.76</v>
      </c>
      <c r="G21" s="19"/>
      <c r="H21" s="19"/>
    </row>
    <row r="22" spans="1:8" s="32" customFormat="1">
      <c r="A22" s="28">
        <v>2</v>
      </c>
      <c r="B22" s="29" t="s">
        <v>174</v>
      </c>
      <c r="C22" s="28" t="s">
        <v>41</v>
      </c>
      <c r="D22" s="19">
        <v>1103.42</v>
      </c>
      <c r="E22" s="18">
        <v>1467.44</v>
      </c>
      <c r="F22" s="18">
        <f>F24+F25+F28+F39+F46+F60</f>
        <v>1565.8</v>
      </c>
      <c r="G22" s="18"/>
      <c r="H22" s="18"/>
    </row>
    <row r="23" spans="1:8">
      <c r="A23" s="33" t="s">
        <v>42</v>
      </c>
      <c r="B23" s="34" t="s">
        <v>43</v>
      </c>
      <c r="C23" s="33" t="s">
        <v>44</v>
      </c>
      <c r="D23" s="19"/>
      <c r="E23" s="20"/>
      <c r="F23" s="19"/>
      <c r="G23" s="19"/>
      <c r="H23" s="19"/>
    </row>
    <row r="24" spans="1:8">
      <c r="A24" s="33" t="s">
        <v>45</v>
      </c>
      <c r="B24" s="34" t="s">
        <v>46</v>
      </c>
      <c r="C24" s="33" t="s">
        <v>47</v>
      </c>
      <c r="D24" s="19">
        <v>230.92</v>
      </c>
      <c r="E24" s="20">
        <v>299.66000000000003</v>
      </c>
      <c r="F24" s="19">
        <f t="shared" ref="F24:F33" si="2">E24+G24</f>
        <v>399.66</v>
      </c>
      <c r="G24" s="19">
        <v>100</v>
      </c>
      <c r="H24" s="19"/>
    </row>
    <row r="25" spans="1:8">
      <c r="A25" s="33" t="s">
        <v>48</v>
      </c>
      <c r="B25" s="34" t="s">
        <v>49</v>
      </c>
      <c r="C25" s="33" t="s">
        <v>50</v>
      </c>
      <c r="D25" s="19">
        <v>1.36</v>
      </c>
      <c r="E25" s="20">
        <v>3</v>
      </c>
      <c r="F25" s="19">
        <f t="shared" si="2"/>
        <v>3</v>
      </c>
      <c r="G25" s="19"/>
      <c r="H25" s="19"/>
    </row>
    <row r="26" spans="1:8" ht="12.75" customHeight="1">
      <c r="A26" s="33">
        <v>2.4</v>
      </c>
      <c r="B26" s="34" t="s">
        <v>51</v>
      </c>
      <c r="C26" s="34"/>
      <c r="D26" s="33"/>
      <c r="E26" s="20"/>
      <c r="F26" s="19"/>
      <c r="G26" s="33"/>
      <c r="H26" s="33"/>
    </row>
    <row r="27" spans="1:8">
      <c r="A27" s="33">
        <v>2.5</v>
      </c>
      <c r="B27" s="34" t="s">
        <v>52</v>
      </c>
      <c r="C27" s="34"/>
      <c r="D27" s="33"/>
      <c r="E27" s="20"/>
      <c r="F27" s="19"/>
      <c r="G27" s="33"/>
      <c r="H27" s="33"/>
    </row>
    <row r="28" spans="1:8" s="32" customFormat="1">
      <c r="A28" s="28" t="s">
        <v>53</v>
      </c>
      <c r="B28" s="29" t="s">
        <v>54</v>
      </c>
      <c r="C28" s="28" t="s">
        <v>55</v>
      </c>
      <c r="D28" s="18">
        <v>36.43</v>
      </c>
      <c r="E28" s="18">
        <v>47.29</v>
      </c>
      <c r="F28" s="18">
        <f>F29+F30+F31+F32+F33</f>
        <v>47.29</v>
      </c>
      <c r="G28" s="18"/>
      <c r="H28" s="18"/>
    </row>
    <row r="29" spans="1:8">
      <c r="A29" s="33" t="s">
        <v>56</v>
      </c>
      <c r="B29" s="34" t="s">
        <v>57</v>
      </c>
      <c r="C29" s="33" t="s">
        <v>58</v>
      </c>
      <c r="D29" s="19">
        <v>10.45</v>
      </c>
      <c r="E29" s="20">
        <v>5.41</v>
      </c>
      <c r="F29" s="19">
        <f t="shared" si="2"/>
        <v>5.41</v>
      </c>
      <c r="G29" s="19"/>
      <c r="H29" s="19"/>
    </row>
    <row r="30" spans="1:8">
      <c r="A30" s="33" t="s">
        <v>59</v>
      </c>
      <c r="B30" s="34" t="s">
        <v>60</v>
      </c>
      <c r="C30" s="33" t="s">
        <v>61</v>
      </c>
      <c r="D30" s="19">
        <v>0</v>
      </c>
      <c r="E30" s="20"/>
      <c r="F30" s="19"/>
      <c r="G30" s="19"/>
      <c r="H30" s="19"/>
    </row>
    <row r="31" spans="1:8">
      <c r="A31" s="33" t="s">
        <v>62</v>
      </c>
      <c r="B31" s="34" t="s">
        <v>63</v>
      </c>
      <c r="C31" s="33" t="s">
        <v>64</v>
      </c>
      <c r="D31" s="19">
        <v>0.55000000000000004</v>
      </c>
      <c r="E31" s="20">
        <v>0.55000000000000004</v>
      </c>
      <c r="F31" s="19">
        <f t="shared" si="2"/>
        <v>0.55000000000000004</v>
      </c>
      <c r="G31" s="19"/>
      <c r="H31" s="19"/>
    </row>
    <row r="32" spans="1:8">
      <c r="A32" s="33" t="s">
        <v>65</v>
      </c>
      <c r="B32" s="34" t="s">
        <v>66</v>
      </c>
      <c r="C32" s="33" t="s">
        <v>67</v>
      </c>
      <c r="D32" s="19">
        <v>10.3</v>
      </c>
      <c r="E32" s="20">
        <v>10.62</v>
      </c>
      <c r="F32" s="19">
        <f t="shared" si="2"/>
        <v>10.62</v>
      </c>
      <c r="G32" s="19"/>
      <c r="H32" s="19"/>
    </row>
    <row r="33" spans="1:8">
      <c r="A33" s="33" t="s">
        <v>68</v>
      </c>
      <c r="B33" s="34" t="s">
        <v>69</v>
      </c>
      <c r="C33" s="33" t="s">
        <v>70</v>
      </c>
      <c r="D33" s="19">
        <v>15.04</v>
      </c>
      <c r="E33" s="20">
        <v>30.71</v>
      </c>
      <c r="F33" s="19">
        <f t="shared" si="2"/>
        <v>30.71</v>
      </c>
      <c r="G33" s="19"/>
      <c r="H33" s="19"/>
    </row>
    <row r="34" spans="1:8">
      <c r="A34" s="33" t="s">
        <v>71</v>
      </c>
      <c r="B34" s="34" t="s">
        <v>72</v>
      </c>
      <c r="C34" s="33" t="s">
        <v>73</v>
      </c>
      <c r="D34" s="19">
        <v>0</v>
      </c>
      <c r="E34" s="20"/>
      <c r="F34" s="19"/>
      <c r="G34" s="19"/>
      <c r="H34" s="19"/>
    </row>
    <row r="35" spans="1:8">
      <c r="A35" s="33" t="s">
        <v>74</v>
      </c>
      <c r="B35" s="34" t="s">
        <v>75</v>
      </c>
      <c r="C35" s="33" t="s">
        <v>76</v>
      </c>
      <c r="D35" s="19">
        <v>0</v>
      </c>
      <c r="E35" s="20"/>
      <c r="F35" s="19"/>
      <c r="G35" s="19"/>
      <c r="H35" s="19"/>
    </row>
    <row r="36" spans="1:8">
      <c r="A36" s="33" t="s">
        <v>77</v>
      </c>
      <c r="B36" s="34" t="s">
        <v>78</v>
      </c>
      <c r="C36" s="33" t="s">
        <v>79</v>
      </c>
      <c r="D36" s="19">
        <v>0</v>
      </c>
      <c r="E36" s="20"/>
      <c r="F36" s="19"/>
      <c r="G36" s="19"/>
      <c r="H36" s="19"/>
    </row>
    <row r="37" spans="1:8">
      <c r="A37" s="33" t="s">
        <v>80</v>
      </c>
      <c r="B37" s="34" t="s">
        <v>81</v>
      </c>
      <c r="C37" s="33" t="s">
        <v>82</v>
      </c>
      <c r="D37" s="19">
        <v>0</v>
      </c>
      <c r="E37" s="20"/>
      <c r="F37" s="19"/>
      <c r="G37" s="19"/>
      <c r="H37" s="19"/>
    </row>
    <row r="38" spans="1:8">
      <c r="A38" s="33" t="s">
        <v>83</v>
      </c>
      <c r="B38" s="34" t="s">
        <v>84</v>
      </c>
      <c r="C38" s="33" t="s">
        <v>85</v>
      </c>
      <c r="D38" s="19">
        <v>0.08</v>
      </c>
      <c r="E38" s="20"/>
      <c r="F38" s="19"/>
      <c r="G38" s="19"/>
      <c r="H38" s="19"/>
    </row>
    <row r="39" spans="1:8" s="32" customFormat="1">
      <c r="A39" s="28" t="s">
        <v>86</v>
      </c>
      <c r="B39" s="29" t="s">
        <v>87</v>
      </c>
      <c r="C39" s="28" t="s">
        <v>88</v>
      </c>
      <c r="D39" s="18">
        <v>8.7899999999999991</v>
      </c>
      <c r="E39" s="18">
        <v>317.58000000000004</v>
      </c>
      <c r="F39" s="18">
        <f>F41+F43+F44+F45</f>
        <v>317.58000000000004</v>
      </c>
      <c r="G39" s="18"/>
      <c r="H39" s="18"/>
    </row>
    <row r="40" spans="1:8">
      <c r="A40" s="33" t="s">
        <v>89</v>
      </c>
      <c r="B40" s="34" t="s">
        <v>90</v>
      </c>
      <c r="C40" s="33" t="s">
        <v>91</v>
      </c>
      <c r="D40" s="19">
        <v>0</v>
      </c>
      <c r="E40" s="20"/>
      <c r="F40" s="19"/>
      <c r="G40" s="19"/>
      <c r="H40" s="19"/>
    </row>
    <row r="41" spans="1:8">
      <c r="A41" s="33" t="s">
        <v>92</v>
      </c>
      <c r="B41" s="34" t="s">
        <v>93</v>
      </c>
      <c r="C41" s="33" t="s">
        <v>94</v>
      </c>
      <c r="D41" s="19">
        <v>0</v>
      </c>
      <c r="E41" s="20">
        <v>5.4</v>
      </c>
      <c r="F41" s="19">
        <f t="shared" ref="F41:F48" si="3">E41+G41</f>
        <v>5.4</v>
      </c>
      <c r="G41" s="19"/>
      <c r="H41" s="19"/>
    </row>
    <row r="42" spans="1:8">
      <c r="A42" s="33" t="s">
        <v>95</v>
      </c>
      <c r="B42" s="34" t="s">
        <v>96</v>
      </c>
      <c r="C42" s="33" t="s">
        <v>97</v>
      </c>
      <c r="D42" s="19">
        <v>0</v>
      </c>
      <c r="E42" s="20"/>
      <c r="F42" s="19"/>
      <c r="G42" s="19"/>
      <c r="H42" s="19"/>
    </row>
    <row r="43" spans="1:8">
      <c r="A43" s="33" t="s">
        <v>98</v>
      </c>
      <c r="B43" s="34" t="s">
        <v>99</v>
      </c>
      <c r="C43" s="33" t="s">
        <v>100</v>
      </c>
      <c r="D43" s="19">
        <v>4.8499999999999996</v>
      </c>
      <c r="E43" s="20">
        <v>184.89</v>
      </c>
      <c r="F43" s="19">
        <f t="shared" si="3"/>
        <v>184.89</v>
      </c>
      <c r="G43" s="19"/>
      <c r="H43" s="19"/>
    </row>
    <row r="44" spans="1:8">
      <c r="A44" s="33" t="s">
        <v>101</v>
      </c>
      <c r="B44" s="34" t="s">
        <v>102</v>
      </c>
      <c r="C44" s="33" t="s">
        <v>103</v>
      </c>
      <c r="D44" s="19">
        <v>3.93</v>
      </c>
      <c r="E44" s="20">
        <v>127.29000000000002</v>
      </c>
      <c r="F44" s="19">
        <f t="shared" si="3"/>
        <v>127.29000000000002</v>
      </c>
      <c r="G44" s="19"/>
      <c r="H44" s="19"/>
    </row>
    <row r="45" spans="1:8">
      <c r="A45" s="33" t="s">
        <v>104</v>
      </c>
      <c r="B45" s="34" t="s">
        <v>105</v>
      </c>
      <c r="C45" s="33" t="s">
        <v>106</v>
      </c>
      <c r="D45" s="19">
        <v>0</v>
      </c>
      <c r="E45" s="20"/>
      <c r="F45" s="19"/>
      <c r="G45" s="19"/>
      <c r="H45" s="19"/>
    </row>
    <row r="46" spans="1:8" s="32" customFormat="1">
      <c r="A46" s="28" t="s">
        <v>107</v>
      </c>
      <c r="B46" s="29" t="s">
        <v>108</v>
      </c>
      <c r="C46" s="28" t="s">
        <v>109</v>
      </c>
      <c r="D46" s="18">
        <v>385.81</v>
      </c>
      <c r="E46" s="18">
        <v>535.65000000000009</v>
      </c>
      <c r="F46" s="18">
        <f>F47+F48+F49+F50+F51+F52+F53+F54+F55+F56+F57+F58+F59</f>
        <v>663.17999999999984</v>
      </c>
      <c r="G46" s="18"/>
      <c r="H46" s="18"/>
    </row>
    <row r="47" spans="1:8">
      <c r="A47" s="33" t="s">
        <v>110</v>
      </c>
      <c r="B47" s="34" t="s">
        <v>111</v>
      </c>
      <c r="C47" s="33" t="s">
        <v>112</v>
      </c>
      <c r="D47" s="19">
        <v>303.99</v>
      </c>
      <c r="E47" s="20">
        <v>356.81</v>
      </c>
      <c r="F47" s="19">
        <f>E47+G47</f>
        <v>353.96</v>
      </c>
      <c r="G47" s="19">
        <f>0.65-3.5</f>
        <v>-2.85</v>
      </c>
      <c r="H47" s="19"/>
    </row>
    <row r="48" spans="1:8">
      <c r="A48" s="33" t="s">
        <v>113</v>
      </c>
      <c r="B48" s="34" t="s">
        <v>114</v>
      </c>
      <c r="C48" s="33" t="s">
        <v>115</v>
      </c>
      <c r="D48" s="19">
        <v>78.040000000000006</v>
      </c>
      <c r="E48" s="20">
        <v>101.15</v>
      </c>
      <c r="F48" s="19">
        <f t="shared" si="3"/>
        <v>100.75</v>
      </c>
      <c r="G48" s="19">
        <f>2.2-2.6</f>
        <v>-0.39999999999999991</v>
      </c>
      <c r="H48" s="19"/>
    </row>
    <row r="49" spans="1:8">
      <c r="A49" s="33" t="s">
        <v>116</v>
      </c>
      <c r="B49" s="34" t="s">
        <v>117</v>
      </c>
      <c r="C49" s="33" t="s">
        <v>118</v>
      </c>
      <c r="D49" s="19">
        <v>0</v>
      </c>
      <c r="E49" s="20"/>
      <c r="F49" s="19"/>
      <c r="G49" s="19"/>
      <c r="H49" s="19"/>
    </row>
    <row r="50" spans="1:8">
      <c r="A50" s="33" t="s">
        <v>119</v>
      </c>
      <c r="B50" s="34" t="s">
        <v>120</v>
      </c>
      <c r="C50" s="33" t="s">
        <v>121</v>
      </c>
      <c r="D50" s="19">
        <v>0</v>
      </c>
      <c r="E50" s="20"/>
      <c r="F50" s="19"/>
      <c r="G50" s="19"/>
      <c r="H50" s="19"/>
    </row>
    <row r="51" spans="1:8" ht="14">
      <c r="A51" s="33" t="s">
        <v>122</v>
      </c>
      <c r="B51" s="34" t="s">
        <v>123</v>
      </c>
      <c r="C51" s="33" t="s">
        <v>124</v>
      </c>
      <c r="D51" s="19">
        <v>2.62</v>
      </c>
      <c r="E51" s="20">
        <v>4.25</v>
      </c>
      <c r="F51" s="19">
        <f t="shared" ref="F51:F59" si="4">E51+G51</f>
        <v>4.25</v>
      </c>
      <c r="G51" s="19"/>
      <c r="H51" s="19"/>
    </row>
    <row r="52" spans="1:8">
      <c r="A52" s="33" t="s">
        <v>125</v>
      </c>
      <c r="B52" s="34" t="s">
        <v>126</v>
      </c>
      <c r="C52" s="33" t="s">
        <v>127</v>
      </c>
      <c r="D52" s="19">
        <v>0</v>
      </c>
      <c r="E52" s="20">
        <v>0.2</v>
      </c>
      <c r="F52" s="19">
        <f t="shared" si="4"/>
        <v>0.2</v>
      </c>
      <c r="G52" s="19"/>
      <c r="H52" s="19"/>
    </row>
    <row r="53" spans="1:8">
      <c r="A53" s="33" t="s">
        <v>128</v>
      </c>
      <c r="B53" s="34" t="s">
        <v>129</v>
      </c>
      <c r="C53" s="33" t="s">
        <v>130</v>
      </c>
      <c r="D53" s="19">
        <v>0.04</v>
      </c>
      <c r="E53" s="20">
        <v>2.79</v>
      </c>
      <c r="F53" s="19">
        <f t="shared" si="4"/>
        <v>11.030000000000001</v>
      </c>
      <c r="G53" s="19">
        <v>8.24</v>
      </c>
      <c r="H53" s="19"/>
    </row>
    <row r="54" spans="1:8" ht="14">
      <c r="A54" s="33" t="s">
        <v>131</v>
      </c>
      <c r="B54" s="34" t="s">
        <v>132</v>
      </c>
      <c r="C54" s="33" t="s">
        <v>133</v>
      </c>
      <c r="D54" s="19">
        <v>0.14000000000000001</v>
      </c>
      <c r="E54" s="20">
        <v>0.37</v>
      </c>
      <c r="F54" s="19">
        <f t="shared" si="4"/>
        <v>0.37</v>
      </c>
      <c r="G54" s="19"/>
      <c r="H54" s="19"/>
    </row>
    <row r="55" spans="1:8">
      <c r="A55" s="33" t="s">
        <v>134</v>
      </c>
      <c r="B55" s="34" t="s">
        <v>135</v>
      </c>
      <c r="C55" s="33" t="s">
        <v>136</v>
      </c>
      <c r="D55" s="19">
        <v>0.98</v>
      </c>
      <c r="E55" s="20">
        <v>1.01</v>
      </c>
      <c r="F55" s="19">
        <f t="shared" si="4"/>
        <v>1.01</v>
      </c>
      <c r="G55" s="19"/>
      <c r="H55" s="19"/>
    </row>
    <row r="56" spans="1:8" ht="14">
      <c r="A56" s="33" t="s">
        <v>137</v>
      </c>
      <c r="B56" s="34" t="s">
        <v>138</v>
      </c>
      <c r="C56" s="33" t="s">
        <v>139</v>
      </c>
      <c r="D56" s="19">
        <v>0</v>
      </c>
      <c r="E56" s="20">
        <v>69.069999999999993</v>
      </c>
      <c r="F56" s="19">
        <f t="shared" si="4"/>
        <v>69.069999999999993</v>
      </c>
      <c r="G56" s="19"/>
      <c r="H56" s="19"/>
    </row>
    <row r="57" spans="1:8">
      <c r="A57" s="33" t="s">
        <v>140</v>
      </c>
      <c r="B57" s="34" t="s">
        <v>141</v>
      </c>
      <c r="C57" s="33" t="s">
        <v>142</v>
      </c>
      <c r="D57" s="19">
        <v>1.93</v>
      </c>
      <c r="E57" s="20">
        <v>2.33</v>
      </c>
      <c r="F57" s="19">
        <f t="shared" si="4"/>
        <v>2.33</v>
      </c>
      <c r="G57" s="19"/>
      <c r="H57" s="19"/>
    </row>
    <row r="58" spans="1:8">
      <c r="A58" s="33" t="s">
        <v>143</v>
      </c>
      <c r="B58" s="34" t="s">
        <v>144</v>
      </c>
      <c r="C58" s="33" t="s">
        <v>145</v>
      </c>
      <c r="D58" s="19">
        <v>2.88</v>
      </c>
      <c r="E58" s="20">
        <v>4.53</v>
      </c>
      <c r="F58" s="19">
        <f t="shared" si="4"/>
        <v>4.53</v>
      </c>
      <c r="G58" s="19"/>
      <c r="H58" s="19"/>
    </row>
    <row r="59" spans="1:8" ht="14">
      <c r="A59" s="33" t="s">
        <v>146</v>
      </c>
      <c r="B59" s="34" t="s">
        <v>147</v>
      </c>
      <c r="C59" s="33" t="s">
        <v>148</v>
      </c>
      <c r="D59" s="19">
        <v>93.95</v>
      </c>
      <c r="E59" s="20">
        <v>119.38</v>
      </c>
      <c r="F59" s="19">
        <f t="shared" si="4"/>
        <v>115.67999999999999</v>
      </c>
      <c r="G59" s="19">
        <v>-3.7</v>
      </c>
      <c r="H59" s="19"/>
    </row>
    <row r="60" spans="1:8" s="32" customFormat="1">
      <c r="A60" s="28" t="s">
        <v>149</v>
      </c>
      <c r="B60" s="29" t="s">
        <v>150</v>
      </c>
      <c r="C60" s="28" t="s">
        <v>151</v>
      </c>
      <c r="D60" s="18">
        <v>339.84</v>
      </c>
      <c r="E60" s="18">
        <v>135.19</v>
      </c>
      <c r="F60" s="18">
        <f>F61+F62</f>
        <v>135.09</v>
      </c>
      <c r="G60" s="18"/>
      <c r="H60" s="18"/>
    </row>
    <row r="61" spans="1:8">
      <c r="A61" s="33" t="s">
        <v>152</v>
      </c>
      <c r="B61" s="34" t="s">
        <v>153</v>
      </c>
      <c r="C61" s="33" t="s">
        <v>154</v>
      </c>
      <c r="D61" s="19">
        <v>1.89</v>
      </c>
      <c r="E61" s="20">
        <v>26.56</v>
      </c>
      <c r="F61" s="19">
        <f t="shared" ref="F61:F62" si="5">E61+G61</f>
        <v>26.459999999999997</v>
      </c>
      <c r="G61" s="19">
        <v>-0.1</v>
      </c>
      <c r="H61" s="19"/>
    </row>
    <row r="62" spans="1:8">
      <c r="A62" s="33" t="s">
        <v>155</v>
      </c>
      <c r="B62" s="34" t="s">
        <v>156</v>
      </c>
      <c r="C62" s="35" t="s">
        <v>175</v>
      </c>
      <c r="D62" s="19">
        <v>337.96</v>
      </c>
      <c r="E62" s="20">
        <v>108.63</v>
      </c>
      <c r="F62" s="19">
        <f t="shared" si="5"/>
        <v>108.63</v>
      </c>
      <c r="G62" s="19"/>
      <c r="H62" s="19"/>
    </row>
    <row r="63" spans="1:8">
      <c r="A63" s="33" t="s">
        <v>157</v>
      </c>
      <c r="B63" s="34" t="s">
        <v>158</v>
      </c>
      <c r="C63" s="35" t="s">
        <v>176</v>
      </c>
      <c r="D63" s="19">
        <v>0</v>
      </c>
      <c r="E63" s="20"/>
      <c r="F63" s="19"/>
      <c r="G63" s="19"/>
      <c r="H63" s="19"/>
    </row>
    <row r="64" spans="1:8" s="32" customFormat="1">
      <c r="A64" s="28">
        <v>3</v>
      </c>
      <c r="B64" s="29" t="s">
        <v>159</v>
      </c>
      <c r="C64" s="36" t="s">
        <v>177</v>
      </c>
      <c r="D64" s="18">
        <v>257.47000000000003</v>
      </c>
      <c r="E64" s="18">
        <v>169.9</v>
      </c>
      <c r="F64" s="19">
        <f>F65+F66+F67+F68</f>
        <v>168.70000000000002</v>
      </c>
      <c r="G64" s="18"/>
      <c r="H64" s="18"/>
    </row>
    <row r="65" spans="1:8">
      <c r="A65" s="33" t="s">
        <v>160</v>
      </c>
      <c r="B65" s="34" t="s">
        <v>161</v>
      </c>
      <c r="C65" s="35" t="s">
        <v>178</v>
      </c>
      <c r="D65" s="19">
        <v>257.47000000000003</v>
      </c>
      <c r="E65" s="20">
        <v>169.9</v>
      </c>
      <c r="F65" s="19">
        <f t="shared" ref="F65" si="6">E65+G65</f>
        <v>168.70000000000002</v>
      </c>
      <c r="G65" s="19">
        <v>-1.2</v>
      </c>
      <c r="H65" s="19"/>
    </row>
    <row r="66" spans="1:8">
      <c r="A66" s="33" t="s">
        <v>162</v>
      </c>
      <c r="B66" s="34" t="s">
        <v>163</v>
      </c>
      <c r="C66" s="35" t="s">
        <v>179</v>
      </c>
      <c r="D66" s="19">
        <v>0</v>
      </c>
      <c r="E66" s="20"/>
      <c r="F66" s="19"/>
      <c r="G66" s="19"/>
      <c r="H66" s="19"/>
    </row>
    <row r="67" spans="1:8">
      <c r="A67" s="33" t="s">
        <v>164</v>
      </c>
      <c r="B67" s="34" t="s">
        <v>165</v>
      </c>
      <c r="C67" s="35" t="s">
        <v>180</v>
      </c>
      <c r="D67" s="19">
        <v>0</v>
      </c>
      <c r="E67" s="20"/>
      <c r="F67" s="19"/>
      <c r="G67" s="19"/>
      <c r="H67" s="19"/>
    </row>
    <row r="68" spans="1:8">
      <c r="A68" s="33" t="s">
        <v>166</v>
      </c>
      <c r="B68" s="34" t="s">
        <v>167</v>
      </c>
      <c r="C68" s="35" t="s">
        <v>181</v>
      </c>
      <c r="D68" s="19">
        <v>0</v>
      </c>
      <c r="E68" s="20"/>
      <c r="F68" s="19"/>
      <c r="G68" s="19"/>
      <c r="H68" s="19"/>
    </row>
  </sheetData>
  <mergeCells count="10">
    <mergeCell ref="A2:H2"/>
    <mergeCell ref="G3:H3"/>
    <mergeCell ref="A4:A5"/>
    <mergeCell ref="B4:B5"/>
    <mergeCell ref="C4:C5"/>
    <mergeCell ref="E4:E5"/>
    <mergeCell ref="F4:F5"/>
    <mergeCell ref="H4:H5"/>
    <mergeCell ref="G4:G5"/>
    <mergeCell ref="D4:D5"/>
  </mergeCells>
  <conditionalFormatting sqref="A7:C26">
    <cfRule type="expression" dxfId="6" priority="19">
      <formula>OR($C7="TS",$C7="NNP",$C7="CSD",$C7="PNN")</formula>
    </cfRule>
  </conditionalFormatting>
  <conditionalFormatting sqref="E7:E61">
    <cfRule type="expression" dxfId="5" priority="4">
      <formula>OR($C7="TS",$C7="NNP",$C7="CSD",$C7="PNN")</formula>
    </cfRule>
  </conditionalFormatting>
  <conditionalFormatting sqref="E62 E64:E65">
    <cfRule type="expression" dxfId="4" priority="5">
      <formula>OR(#REF!="TS",#REF!="NNP",#REF!="CSD",#REF!="PNN")</formula>
    </cfRule>
  </conditionalFormatting>
  <conditionalFormatting sqref="F64:F65">
    <cfRule type="expression" dxfId="3" priority="2">
      <formula>OR($C64="TS",$C64="NNP",$C64="CSD",$C64="PNN")</formula>
    </cfRule>
  </conditionalFormatting>
  <conditionalFormatting sqref="F7:H23 D7:D25 G24:H25 F24:F29 G28:H29 F30:H60 F60:F62 G61:H61">
    <cfRule type="expression" dxfId="2" priority="6">
      <formula>OR($C7="TS",$C7="NNP",$C7="CSD",$C7="PNN")</formula>
    </cfRule>
  </conditionalFormatting>
  <conditionalFormatting sqref="G62:WYM62 A62:C68 E63:WYM63 G64:WYM65 E66:WYM68">
    <cfRule type="expression" dxfId="1" priority="22">
      <formula>OR(#REF!="TS",#REF!="NNP",#REF!="CSD",#REF!="PNN")</formula>
    </cfRule>
  </conditionalFormatting>
  <conditionalFormatting sqref="I7:WYN61 A27:B27 A28:C61 D28:D68">
    <cfRule type="expression" dxfId="0" priority="21">
      <formula>OR($C7="TS",$C7="NNP",$C7="CSD",$C7="PNN")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Danh mục bổ sung</vt:lpstr>
      <vt:lpstr>Chỉ tiêu đến năm 2030</vt:lpstr>
      <vt:lpstr>'Danh mục bổ sung'!Print_Area</vt:lpstr>
      <vt:lpstr>'Chỉ tiêu đến năm 2030'!Print_Titles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HP</cp:lastModifiedBy>
  <cp:lastPrinted>2026-09-21T01:12:41Z</cp:lastPrinted>
  <dcterms:created xsi:type="dcterms:W3CDTF">2026-08-19T04:16:36Z</dcterms:created>
  <dcterms:modified xsi:type="dcterms:W3CDTF">2026-09-21T02:07:19Z</dcterms:modified>
</cp:coreProperties>
</file>